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en\70_Sport\"/>
    </mc:Choice>
  </mc:AlternateContent>
  <xr:revisionPtr revIDLastSave="0" documentId="13_ncr:1_{256D5A7E-52C7-47E2-B844-59522CB23912}" xr6:coauthVersionLast="47" xr6:coauthVersionMax="47" xr10:uidLastSave="{00000000-0000-0000-0000-000000000000}"/>
  <bookViews>
    <workbookView xWindow="58410" yWindow="-120" windowWidth="28110" windowHeight="182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Tabelle1!$A$4:$AA$204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01" i="1" l="1"/>
  <c r="Z200" i="1"/>
  <c r="R200" i="1"/>
  <c r="V199" i="1"/>
  <c r="R199" i="1"/>
  <c r="AA199" i="1"/>
  <c r="AA204" i="1"/>
  <c r="AA201" i="1" l="1"/>
  <c r="Z201" i="1"/>
  <c r="X201" i="1"/>
  <c r="V198" i="1"/>
  <c r="AA198" i="1"/>
  <c r="Z198" i="1"/>
  <c r="X198" i="1"/>
  <c r="AA197" i="1"/>
  <c r="X197" i="1"/>
  <c r="Z197" i="1"/>
  <c r="V197" i="1"/>
  <c r="AA196" i="1"/>
  <c r="Z196" i="1"/>
  <c r="X196" i="1"/>
  <c r="V196" i="1"/>
  <c r="AA195" i="1"/>
  <c r="Z195" i="1"/>
  <c r="X195" i="1"/>
  <c r="V195" i="1"/>
  <c r="Z193" i="1"/>
  <c r="R193" i="1"/>
  <c r="AA194" i="1" l="1"/>
  <c r="V194" i="1"/>
  <c r="R194" i="1"/>
  <c r="AA190" i="1"/>
  <c r="X190" i="1"/>
  <c r="Z190" i="1"/>
  <c r="V190" i="1"/>
  <c r="AA189" i="1" l="1"/>
  <c r="Z189" i="1"/>
  <c r="X189" i="1"/>
  <c r="V189" i="1"/>
  <c r="V187" i="1"/>
  <c r="Y187" i="1"/>
  <c r="AA187" i="1"/>
  <c r="Z187" i="1"/>
  <c r="V186" i="1"/>
  <c r="Z183" i="1"/>
  <c r="R183" i="1"/>
  <c r="Z191" i="1"/>
  <c r="R191" i="1"/>
  <c r="Z192" i="1"/>
  <c r="R192" i="1"/>
  <c r="Z179" i="1"/>
  <c r="R179" i="1"/>
  <c r="AA181" i="1"/>
  <c r="R181" i="1"/>
  <c r="AA184" i="1"/>
  <c r="Z184" i="1"/>
  <c r="X184" i="1"/>
  <c r="V184" i="1"/>
  <c r="AA185" i="1"/>
  <c r="Z185" i="1"/>
  <c r="X185" i="1"/>
  <c r="V185" i="1"/>
  <c r="AA186" i="1"/>
  <c r="Z186" i="1"/>
  <c r="X186" i="1"/>
  <c r="AA182" i="1"/>
  <c r="R182" i="1"/>
  <c r="R180" i="1"/>
  <c r="Z180" i="1"/>
  <c r="AA178" i="1"/>
  <c r="X178" i="1"/>
  <c r="U178" i="1"/>
  <c r="V178" i="1" s="1"/>
  <c r="Z178" i="1"/>
  <c r="R142" i="1"/>
  <c r="Z142" i="1"/>
  <c r="V175" i="1"/>
  <c r="Z177" i="1"/>
  <c r="R177" i="1"/>
  <c r="R176" i="1"/>
  <c r="AA176" i="1"/>
  <c r="Z176" i="1"/>
  <c r="X176" i="1"/>
  <c r="Z175" i="1"/>
  <c r="X175" i="1"/>
  <c r="AA175" i="1"/>
  <c r="Z173" i="1"/>
  <c r="R173" i="1"/>
  <c r="AA174" i="1"/>
  <c r="V174" i="1"/>
  <c r="R174" i="1"/>
  <c r="Z171" i="1"/>
  <c r="R171" i="1"/>
  <c r="R159" i="1"/>
  <c r="AA172" i="1"/>
  <c r="V172" i="1"/>
  <c r="R172" i="1"/>
  <c r="R169" i="1"/>
  <c r="AA168" i="1"/>
  <c r="Z169" i="1"/>
  <c r="X170" i="1"/>
  <c r="Z170" i="1"/>
  <c r="AA170" i="1"/>
  <c r="V170" i="1"/>
  <c r="U168" i="1"/>
  <c r="V168" i="1" s="1"/>
  <c r="R168" i="1"/>
  <c r="AA167" i="1"/>
  <c r="X167" i="1"/>
  <c r="Z167" i="1"/>
  <c r="V167" i="1"/>
  <c r="AA5" i="1"/>
  <c r="Z5" i="1"/>
  <c r="X5" i="1"/>
  <c r="AA20" i="1"/>
  <c r="R24" i="1"/>
  <c r="AA166" i="1"/>
  <c r="Z166" i="1"/>
  <c r="X166" i="1"/>
  <c r="V166" i="1"/>
  <c r="Z165" i="1"/>
  <c r="X165" i="1"/>
  <c r="V165" i="1"/>
  <c r="AA165" i="1"/>
  <c r="AA164" i="1"/>
  <c r="R164" i="1"/>
  <c r="V164" i="1"/>
  <c r="V163" i="1"/>
  <c r="R163" i="1"/>
  <c r="AA163" i="1"/>
  <c r="U31" i="1"/>
  <c r="V31" i="1" s="1"/>
  <c r="U34" i="1"/>
  <c r="V34" i="1" s="1"/>
  <c r="U47" i="1"/>
  <c r="V47" i="1" s="1"/>
  <c r="U58" i="1"/>
  <c r="V58" i="1" s="1"/>
  <c r="V162" i="1"/>
  <c r="AA162" i="1"/>
  <c r="V161" i="1"/>
  <c r="R162" i="1"/>
  <c r="R161" i="1"/>
  <c r="AA161" i="1"/>
  <c r="Z159" i="1"/>
  <c r="AA160" i="1"/>
  <c r="Z160" i="1"/>
  <c r="X160" i="1"/>
  <c r="V160" i="1"/>
  <c r="V158" i="1"/>
  <c r="AA158" i="1"/>
  <c r="Z158" i="1"/>
  <c r="X158" i="1"/>
  <c r="V157" i="1"/>
  <c r="R157" i="1"/>
  <c r="AA157" i="1"/>
  <c r="X156" i="1"/>
  <c r="Z156" i="1"/>
  <c r="AA156" i="1"/>
  <c r="V156" i="1"/>
  <c r="V155" i="1"/>
  <c r="R155" i="1"/>
  <c r="AA155" i="1"/>
  <c r="Z155" i="1"/>
  <c r="X155" i="1"/>
  <c r="Z150" i="1"/>
  <c r="X150" i="1"/>
  <c r="V154" i="1"/>
  <c r="Z154" i="1"/>
  <c r="X154" i="1"/>
  <c r="AA154" i="1"/>
  <c r="V153" i="1"/>
  <c r="R153" i="1"/>
  <c r="AA153" i="1"/>
  <c r="V152" i="1"/>
  <c r="R152" i="1"/>
  <c r="AA152" i="1"/>
  <c r="AA151" i="1"/>
  <c r="R149" i="1"/>
  <c r="V150" i="1"/>
  <c r="R151" i="1"/>
  <c r="V151" i="1"/>
  <c r="AA150" i="1"/>
  <c r="V149" i="1"/>
  <c r="AA149" i="1"/>
  <c r="V148" i="1"/>
  <c r="R148" i="1"/>
  <c r="AA148" i="1"/>
  <c r="V5" i="1"/>
  <c r="V7" i="1"/>
  <c r="AA7" i="1"/>
  <c r="V8" i="1"/>
  <c r="AA8" i="1"/>
  <c r="V9" i="1"/>
  <c r="AA9" i="1"/>
  <c r="V10" i="1"/>
  <c r="AA10" i="1"/>
  <c r="V11" i="1"/>
  <c r="AA11" i="1"/>
  <c r="V12" i="1"/>
  <c r="AA12" i="1"/>
  <c r="V13" i="1"/>
  <c r="AA13" i="1"/>
  <c r="V14" i="1"/>
  <c r="AA14" i="1"/>
  <c r="V15" i="1"/>
  <c r="AA15" i="1"/>
  <c r="V16" i="1"/>
  <c r="AA16" i="1"/>
  <c r="V17" i="1"/>
  <c r="AA17" i="1"/>
  <c r="V18" i="1"/>
  <c r="AA18" i="1"/>
  <c r="V19" i="1"/>
  <c r="AA19" i="1"/>
  <c r="V20" i="1"/>
  <c r="V21" i="1"/>
  <c r="AA21" i="1"/>
  <c r="V22" i="1"/>
  <c r="AA22" i="1"/>
  <c r="V23" i="1"/>
  <c r="AA23" i="1"/>
  <c r="V24" i="1"/>
  <c r="AA24" i="1"/>
  <c r="V25" i="1"/>
  <c r="AA25" i="1"/>
  <c r="V26" i="1"/>
  <c r="AA26" i="1"/>
  <c r="R27" i="1"/>
  <c r="V27" i="1"/>
  <c r="AA27" i="1"/>
  <c r="V28" i="1"/>
  <c r="AA28" i="1"/>
  <c r="V29" i="1"/>
  <c r="AA29" i="1"/>
  <c r="V30" i="1"/>
  <c r="AA30" i="1"/>
  <c r="AA31" i="1"/>
  <c r="V32" i="1"/>
  <c r="AA32" i="1"/>
  <c r="V33" i="1"/>
  <c r="AA33" i="1"/>
  <c r="AA34" i="1"/>
  <c r="V35" i="1"/>
  <c r="AA35" i="1"/>
  <c r="V36" i="1"/>
  <c r="AA36" i="1"/>
  <c r="V37" i="1"/>
  <c r="AA37" i="1"/>
  <c r="V38" i="1"/>
  <c r="AA38" i="1"/>
  <c r="V39" i="1"/>
  <c r="AA39" i="1"/>
  <c r="V40" i="1"/>
  <c r="AA40" i="1"/>
  <c r="V41" i="1"/>
  <c r="AA41" i="1"/>
  <c r="V42" i="1"/>
  <c r="X42" i="1"/>
  <c r="Z42" i="1"/>
  <c r="AA42" i="1"/>
  <c r="V43" i="1"/>
  <c r="AA43" i="1"/>
  <c r="V44" i="1"/>
  <c r="X44" i="1"/>
  <c r="Z44" i="1"/>
  <c r="AA44" i="1"/>
  <c r="V45" i="1"/>
  <c r="AA45" i="1"/>
  <c r="V46" i="1"/>
  <c r="X46" i="1"/>
  <c r="Z46" i="1"/>
  <c r="AA46" i="1"/>
  <c r="AA47" i="1"/>
  <c r="V48" i="1"/>
  <c r="AA48" i="1"/>
  <c r="V49" i="1"/>
  <c r="AA49" i="1"/>
  <c r="V50" i="1"/>
  <c r="AA50" i="1"/>
  <c r="V51" i="1"/>
  <c r="AA51" i="1"/>
  <c r="V52" i="1"/>
  <c r="X52" i="1"/>
  <c r="Z52" i="1"/>
  <c r="AA52" i="1"/>
  <c r="V53" i="1"/>
  <c r="X53" i="1"/>
  <c r="Z53" i="1"/>
  <c r="AA53" i="1"/>
  <c r="V54" i="1"/>
  <c r="AA54" i="1"/>
  <c r="V55" i="1"/>
  <c r="X55" i="1"/>
  <c r="Z55" i="1"/>
  <c r="AA55" i="1"/>
  <c r="V56" i="1"/>
  <c r="AA56" i="1"/>
  <c r="V57" i="1"/>
  <c r="X57" i="1"/>
  <c r="Z57" i="1"/>
  <c r="AA57" i="1"/>
  <c r="AA58" i="1"/>
  <c r="V59" i="1"/>
  <c r="AA59" i="1"/>
  <c r="V60" i="1"/>
  <c r="AA60" i="1"/>
  <c r="V61" i="1"/>
  <c r="X61" i="1"/>
  <c r="Z61" i="1"/>
  <c r="AA61" i="1"/>
  <c r="V62" i="1"/>
  <c r="X62" i="1"/>
  <c r="Z62" i="1"/>
  <c r="AA62" i="1"/>
  <c r="V63" i="1"/>
  <c r="X63" i="1"/>
  <c r="Z63" i="1"/>
  <c r="AA63" i="1"/>
  <c r="V64" i="1"/>
  <c r="X64" i="1"/>
  <c r="Z64" i="1"/>
  <c r="AA64" i="1"/>
  <c r="V65" i="1"/>
  <c r="AA65" i="1"/>
  <c r="V66" i="1"/>
  <c r="X66" i="1"/>
  <c r="Z66" i="1"/>
  <c r="AA66" i="1"/>
  <c r="V67" i="1"/>
  <c r="AA67" i="1"/>
  <c r="V68" i="1"/>
  <c r="X68" i="1"/>
  <c r="Z68" i="1"/>
  <c r="AA68" i="1"/>
  <c r="V69" i="1"/>
  <c r="AA69" i="1"/>
  <c r="V70" i="1"/>
  <c r="X70" i="1"/>
  <c r="Z70" i="1"/>
  <c r="AA70" i="1"/>
  <c r="V71" i="1"/>
  <c r="X71" i="1"/>
  <c r="Z71" i="1"/>
  <c r="AA71" i="1"/>
  <c r="V72" i="1"/>
  <c r="AA72" i="1"/>
  <c r="V73" i="1"/>
  <c r="X73" i="1"/>
  <c r="Z73" i="1"/>
  <c r="AA73" i="1"/>
  <c r="V74" i="1"/>
  <c r="X74" i="1"/>
  <c r="Z74" i="1"/>
  <c r="AA74" i="1"/>
  <c r="V75" i="1"/>
  <c r="AA75" i="1"/>
  <c r="V76" i="1"/>
  <c r="X76" i="1"/>
  <c r="Z76" i="1"/>
  <c r="AA76" i="1"/>
  <c r="V77" i="1"/>
  <c r="AA77" i="1"/>
  <c r="V78" i="1"/>
  <c r="AA78" i="1"/>
  <c r="V79" i="1"/>
  <c r="X79" i="1"/>
  <c r="Z79" i="1"/>
  <c r="AA79" i="1"/>
  <c r="V80" i="1"/>
  <c r="X80" i="1"/>
  <c r="Z80" i="1"/>
  <c r="AA80" i="1"/>
  <c r="V81" i="1"/>
  <c r="X81" i="1"/>
  <c r="Z81" i="1"/>
  <c r="AA81" i="1"/>
  <c r="V82" i="1"/>
  <c r="X82" i="1"/>
  <c r="Z82" i="1"/>
  <c r="AA82" i="1"/>
  <c r="V83" i="1"/>
  <c r="X83" i="1"/>
  <c r="Z83" i="1"/>
  <c r="AA83" i="1"/>
  <c r="V84" i="1"/>
  <c r="X84" i="1"/>
  <c r="Z84" i="1"/>
  <c r="AA84" i="1"/>
  <c r="V85" i="1"/>
  <c r="AA85" i="1"/>
  <c r="R86" i="1"/>
  <c r="V86" i="1"/>
  <c r="Z86" i="1"/>
  <c r="V87" i="1"/>
  <c r="AA87" i="1"/>
  <c r="V88" i="1"/>
  <c r="AA88" i="1"/>
  <c r="V89" i="1"/>
  <c r="X89" i="1"/>
  <c r="Z89" i="1"/>
  <c r="AA89" i="1"/>
  <c r="V90" i="1"/>
  <c r="AA90" i="1"/>
  <c r="V91" i="1"/>
  <c r="X91" i="1"/>
  <c r="Z91" i="1"/>
  <c r="AA91" i="1"/>
  <c r="V92" i="1"/>
  <c r="X92" i="1"/>
  <c r="Z92" i="1"/>
  <c r="AA92" i="1"/>
  <c r="V93" i="1"/>
  <c r="AA93" i="1"/>
  <c r="V94" i="1"/>
  <c r="X94" i="1"/>
  <c r="Z94" i="1"/>
  <c r="AA94" i="1"/>
  <c r="V95" i="1"/>
  <c r="X95" i="1"/>
  <c r="Z95" i="1"/>
  <c r="AA95" i="1"/>
  <c r="V96" i="1"/>
  <c r="AA96" i="1"/>
  <c r="V97" i="1"/>
  <c r="X97" i="1"/>
  <c r="Z97" i="1"/>
  <c r="AA97" i="1"/>
  <c r="V98" i="1"/>
  <c r="AA98" i="1"/>
  <c r="R99" i="1"/>
  <c r="V99" i="1"/>
  <c r="AA99" i="1"/>
  <c r="V100" i="1"/>
  <c r="AA100" i="1"/>
  <c r="V101" i="1"/>
  <c r="AA101" i="1"/>
  <c r="V102" i="1"/>
  <c r="X102" i="1"/>
  <c r="Z102" i="1"/>
  <c r="AA102" i="1"/>
  <c r="V103" i="1"/>
  <c r="X103" i="1"/>
  <c r="Z103" i="1"/>
  <c r="AA103" i="1"/>
  <c r="V104" i="1"/>
  <c r="X104" i="1"/>
  <c r="Z104" i="1"/>
  <c r="AA104" i="1"/>
  <c r="V105" i="1"/>
  <c r="X105" i="1"/>
  <c r="Z105" i="1"/>
  <c r="AA105" i="1"/>
  <c r="V106" i="1"/>
  <c r="X106" i="1"/>
  <c r="Z106" i="1"/>
  <c r="AA106" i="1"/>
  <c r="V107" i="1"/>
  <c r="AA107" i="1"/>
  <c r="R108" i="1"/>
  <c r="V108" i="1"/>
  <c r="Z108" i="1"/>
  <c r="V109" i="1"/>
  <c r="X109" i="1"/>
  <c r="Z109" i="1"/>
  <c r="AA109" i="1"/>
  <c r="R110" i="1"/>
  <c r="V110" i="1"/>
  <c r="Z110" i="1"/>
  <c r="V111" i="1"/>
  <c r="AA111" i="1"/>
  <c r="R112" i="1"/>
  <c r="V112" i="1"/>
  <c r="AA112" i="1"/>
  <c r="R113" i="1"/>
  <c r="V113" i="1"/>
  <c r="AA113" i="1"/>
  <c r="V114" i="1"/>
  <c r="X114" i="1"/>
  <c r="Z114" i="1"/>
  <c r="AA114" i="1"/>
  <c r="V115" i="1"/>
  <c r="X115" i="1"/>
  <c r="Z115" i="1"/>
  <c r="AA115" i="1"/>
  <c r="V116" i="1"/>
  <c r="X116" i="1"/>
  <c r="Z116" i="1"/>
  <c r="AA116" i="1"/>
  <c r="V117" i="1"/>
  <c r="AA117" i="1"/>
  <c r="V118" i="1"/>
  <c r="X118" i="1"/>
  <c r="Z118" i="1"/>
  <c r="AA118" i="1"/>
  <c r="V119" i="1"/>
  <c r="X119" i="1"/>
  <c r="Z119" i="1"/>
  <c r="AA119" i="1"/>
  <c r="R120" i="1"/>
  <c r="V120" i="1"/>
  <c r="AA120" i="1"/>
  <c r="V121" i="1"/>
  <c r="X121" i="1"/>
  <c r="Z121" i="1"/>
  <c r="AA121" i="1"/>
  <c r="R122" i="1"/>
  <c r="V122" i="1"/>
  <c r="Z122" i="1"/>
  <c r="R123" i="1"/>
  <c r="V123" i="1"/>
  <c r="AA123" i="1"/>
  <c r="R124" i="1"/>
  <c r="V124" i="1"/>
  <c r="AA124" i="1"/>
  <c r="R125" i="1"/>
  <c r="V125" i="1"/>
  <c r="AA125" i="1"/>
  <c r="V126" i="1"/>
  <c r="X126" i="1"/>
  <c r="Z126" i="1"/>
  <c r="AA126" i="1"/>
  <c r="V127" i="1"/>
  <c r="X127" i="1"/>
  <c r="Z127" i="1"/>
  <c r="AA127" i="1"/>
  <c r="V128" i="1"/>
  <c r="Z128" i="1"/>
  <c r="V129" i="1"/>
  <c r="X129" i="1"/>
  <c r="Z129" i="1"/>
  <c r="AA129" i="1"/>
  <c r="V130" i="1"/>
  <c r="X130" i="1"/>
  <c r="Z130" i="1"/>
  <c r="AA130" i="1"/>
  <c r="R131" i="1"/>
  <c r="V131" i="1"/>
  <c r="AA131" i="1"/>
  <c r="V132" i="1"/>
  <c r="X132" i="1"/>
  <c r="Z132" i="1"/>
  <c r="AA132" i="1"/>
  <c r="V133" i="1"/>
  <c r="X133" i="1"/>
  <c r="Z133" i="1"/>
  <c r="AA133" i="1"/>
  <c r="R134" i="1"/>
  <c r="V134" i="1"/>
  <c r="AA134" i="1"/>
  <c r="V135" i="1"/>
  <c r="AA135" i="1"/>
  <c r="V136" i="1"/>
  <c r="X136" i="1"/>
  <c r="Z136" i="1"/>
  <c r="AA136" i="1"/>
  <c r="V137" i="1"/>
  <c r="X137" i="1"/>
  <c r="Z137" i="1"/>
  <c r="AA137" i="1"/>
  <c r="V138" i="1"/>
  <c r="X138" i="1"/>
  <c r="Z138" i="1"/>
  <c r="AA138" i="1"/>
  <c r="R139" i="1"/>
  <c r="V139" i="1"/>
  <c r="AA139" i="1"/>
  <c r="R140" i="1"/>
  <c r="Z140" i="1"/>
  <c r="R141" i="1"/>
  <c r="Z141" i="1"/>
  <c r="R143" i="1"/>
  <c r="Z143" i="1"/>
  <c r="V144" i="1"/>
  <c r="X144" i="1"/>
  <c r="Z144" i="1"/>
  <c r="AA144" i="1"/>
  <c r="R145" i="1"/>
  <c r="V145" i="1"/>
  <c r="AA145" i="1"/>
  <c r="R146" i="1"/>
  <c r="V146" i="1"/>
  <c r="AA146" i="1"/>
  <c r="R147" i="1"/>
  <c r="V147" i="1"/>
  <c r="AA147" i="1"/>
</calcChain>
</file>

<file path=xl/sharedStrings.xml><?xml version="1.0" encoding="utf-8"?>
<sst xmlns="http://schemas.openxmlformats.org/spreadsheetml/2006/main" count="1048" uniqueCount="425">
  <si>
    <t>Datum</t>
  </si>
  <si>
    <t>Sportart</t>
  </si>
  <si>
    <t>Schwimmen</t>
  </si>
  <si>
    <t>Radfahren</t>
  </si>
  <si>
    <t>Laufen</t>
  </si>
  <si>
    <t>Zeit</t>
  </si>
  <si>
    <t>Gesamt</t>
  </si>
  <si>
    <t>2002_05_01</t>
  </si>
  <si>
    <t>Ort</t>
  </si>
  <si>
    <t>Dachau</t>
  </si>
  <si>
    <t>2003_05_01</t>
  </si>
  <si>
    <t>2004_05_01</t>
  </si>
  <si>
    <t>Internet Link</t>
  </si>
  <si>
    <t>2005_05_01</t>
  </si>
  <si>
    <t>2007_05_01</t>
  </si>
  <si>
    <t>2008_05_01</t>
  </si>
  <si>
    <t>2009_05_01</t>
  </si>
  <si>
    <t>2011_05_01</t>
  </si>
  <si>
    <t>2012_05_01</t>
  </si>
  <si>
    <t>ASV Dachau</t>
  </si>
  <si>
    <t>(hh:mm:ss)</t>
  </si>
  <si>
    <t>Wechsel</t>
  </si>
  <si>
    <t>Wechsel 1</t>
  </si>
  <si>
    <t>Wechsel 2</t>
  </si>
  <si>
    <t>Sportwettkämpfe Ingo</t>
  </si>
  <si>
    <t>Karlsfeld</t>
  </si>
  <si>
    <t>2010_09_19</t>
  </si>
  <si>
    <t>TSV Eintracht Karlsfeld</t>
  </si>
  <si>
    <t>2003_08_16</t>
  </si>
  <si>
    <t>2008_08_09</t>
  </si>
  <si>
    <t>2009_08_08</t>
  </si>
  <si>
    <t>2010_08_14</t>
  </si>
  <si>
    <t>Name</t>
  </si>
  <si>
    <t>Dachauer Frühjahrslauf</t>
  </si>
  <si>
    <t>Dachauer Straßenlauf</t>
  </si>
  <si>
    <t>Karlsfelder Seelauf</t>
  </si>
  <si>
    <t>2012_08_11</t>
  </si>
  <si>
    <t>2012_09_16</t>
  </si>
  <si>
    <t>München</t>
  </si>
  <si>
    <t>Sylvesterlauf</t>
  </si>
  <si>
    <t>2004_12_31</t>
  </si>
  <si>
    <t>München Roadrunners Club</t>
  </si>
  <si>
    <t>2006_12_31</t>
  </si>
  <si>
    <t>2007_12_31</t>
  </si>
  <si>
    <t>2009_12_31</t>
  </si>
  <si>
    <t>Firmenlauf</t>
  </si>
  <si>
    <t>2007_07_19</t>
  </si>
  <si>
    <t>2009_07_23</t>
  </si>
  <si>
    <t>km/h</t>
  </si>
  <si>
    <t>Distanz (km)</t>
  </si>
  <si>
    <t>Tegernsee</t>
  </si>
  <si>
    <t>Halbmarathon</t>
  </si>
  <si>
    <t>Tegernseelauf</t>
  </si>
  <si>
    <t>2008_09_21</t>
  </si>
  <si>
    <t>B2RUN</t>
  </si>
  <si>
    <t>Schuster Tegernseelauf</t>
  </si>
  <si>
    <t>2007_09_</t>
  </si>
  <si>
    <t>2004_09_</t>
  </si>
  <si>
    <t>2003_09_</t>
  </si>
  <si>
    <t>2005_09_18</t>
  </si>
  <si>
    <t>2011_09_18</t>
  </si>
  <si>
    <t>2006_09_17</t>
  </si>
  <si>
    <t>Stadtlauf München</t>
  </si>
  <si>
    <t>2007_06_24</t>
  </si>
  <si>
    <t>2008_06_29</t>
  </si>
  <si>
    <t>2010_06_27</t>
  </si>
  <si>
    <t>2012_06_24</t>
  </si>
  <si>
    <t>SportScheck</t>
  </si>
  <si>
    <t>2011_10_09</t>
  </si>
  <si>
    <t>München Marathon</t>
  </si>
  <si>
    <t>Marathon</t>
  </si>
  <si>
    <t>Mika Timing</t>
  </si>
  <si>
    <t>2000_04_01</t>
  </si>
  <si>
    <t>2000_04_08</t>
  </si>
  <si>
    <t>2000_05_20</t>
  </si>
  <si>
    <t>2000_05_28</t>
  </si>
  <si>
    <t>2000_07_03</t>
  </si>
  <si>
    <t>2000_08_06</t>
  </si>
  <si>
    <t>2000_09_30</t>
  </si>
  <si>
    <t>2000_09_16</t>
  </si>
  <si>
    <t>RhönSuperCup</t>
  </si>
  <si>
    <t>Neuhof</t>
  </si>
  <si>
    <t>Bimbach</t>
  </si>
  <si>
    <t>Eichenzell</t>
  </si>
  <si>
    <t>Fulda</t>
  </si>
  <si>
    <t>Mackenzell</t>
  </si>
  <si>
    <t>Dammersbach</t>
  </si>
  <si>
    <t>Poppenhausen</t>
  </si>
  <si>
    <t>Weyhers</t>
  </si>
  <si>
    <t>Bad Tölz</t>
  </si>
  <si>
    <t>Kurztriathlon</t>
  </si>
  <si>
    <t>2012_06_03</t>
  </si>
  <si>
    <t>mm:ss/km</t>
  </si>
  <si>
    <t>mm:ss/100m</t>
  </si>
  <si>
    <t>Tri-Ath-lon</t>
  </si>
  <si>
    <t>Triathlon Bad Tölz</t>
  </si>
  <si>
    <t>2011_06_19</t>
  </si>
  <si>
    <t>Erding</t>
  </si>
  <si>
    <t>2012_06_17</t>
  </si>
  <si>
    <t>Trisport Erding</t>
  </si>
  <si>
    <t>Oberschleißheim</t>
  </si>
  <si>
    <t>3MUC Triathlon München</t>
  </si>
  <si>
    <t>2012_08_26</t>
  </si>
  <si>
    <t>3MUC</t>
  </si>
  <si>
    <t>2011_06_26</t>
  </si>
  <si>
    <t>Tutzing</t>
  </si>
  <si>
    <t>Wörthsee</t>
  </si>
  <si>
    <t>Auerberg</t>
  </si>
  <si>
    <t>Wörthseetriathlon</t>
  </si>
  <si>
    <t>Auerberg Triathlon</t>
  </si>
  <si>
    <t>TSV Tutzing</t>
  </si>
  <si>
    <t>Tutzinger Triathlon</t>
  </si>
  <si>
    <t>Karlsfelder Triathlon</t>
  </si>
  <si>
    <t>Volkstriathlon</t>
  </si>
  <si>
    <t>München OlyPark</t>
  </si>
  <si>
    <t>MRRC Stadt-Triathlon München</t>
  </si>
  <si>
    <t>2008_08_17</t>
  </si>
  <si>
    <t>2007_08_19</t>
  </si>
  <si>
    <t>1997_</t>
  </si>
  <si>
    <t>1998_</t>
  </si>
  <si>
    <t>Flieden</t>
  </si>
  <si>
    <t>Fuldaer Halbmarathon</t>
  </si>
  <si>
    <t>SVF Triathlon</t>
  </si>
  <si>
    <t>2012_07_22</t>
  </si>
  <si>
    <t>2010_07_25</t>
  </si>
  <si>
    <t>Skiclub Flieden</t>
  </si>
  <si>
    <t>Königreich-Triathlon</t>
  </si>
  <si>
    <t>Tri-Team Schongau</t>
  </si>
  <si>
    <t>2009_08_02</t>
  </si>
  <si>
    <t>2011_07_31</t>
  </si>
  <si>
    <t>2008_07_20</t>
  </si>
  <si>
    <t>2009_07_19</t>
  </si>
  <si>
    <t>2012_07_15</t>
  </si>
  <si>
    <t>2011_07_17</t>
  </si>
  <si>
    <t>Volkslauf</t>
  </si>
  <si>
    <t>2009_06_07</t>
  </si>
  <si>
    <t>2010_06_13</t>
  </si>
  <si>
    <t>2008_06_22</t>
  </si>
  <si>
    <t>2010_06_20</t>
  </si>
  <si>
    <t>2009_06_21</t>
  </si>
  <si>
    <t xml:space="preserve"> 01:07:58</t>
  </si>
  <si>
    <t>2009_08_29</t>
  </si>
  <si>
    <t>2010_08_22</t>
  </si>
  <si>
    <t>2007_07_15</t>
  </si>
  <si>
    <t>2010_07_11</t>
  </si>
  <si>
    <t>2007_05_27</t>
  </si>
  <si>
    <t>MRRC-München</t>
  </si>
  <si>
    <t>2008_05_18</t>
  </si>
  <si>
    <t>2009_05_24</t>
  </si>
  <si>
    <t>2011_05_15</t>
  </si>
  <si>
    <t>2012_04_29</t>
  </si>
  <si>
    <t>Fulda Marathon</t>
  </si>
  <si>
    <t>2011_12_03</t>
  </si>
  <si>
    <t>Nikolauslauf</t>
  </si>
  <si>
    <t>Laufwinter</t>
  </si>
  <si>
    <t>2003_09_21</t>
  </si>
  <si>
    <t>Achensee</t>
  </si>
  <si>
    <t>Achenseelauf</t>
  </si>
  <si>
    <t>2007_</t>
  </si>
  <si>
    <t>1999_</t>
  </si>
  <si>
    <t>Bad Brückenau</t>
  </si>
  <si>
    <t>Petersberg</t>
  </si>
  <si>
    <t>2000_10_02</t>
  </si>
  <si>
    <t>2002_</t>
  </si>
  <si>
    <t>Gröbenzell</t>
  </si>
  <si>
    <t>Garching</t>
  </si>
  <si>
    <t>2003_</t>
  </si>
  <si>
    <t>Fürstenried</t>
  </si>
  <si>
    <t>Skateathlon</t>
  </si>
  <si>
    <t>2007_09_08</t>
  </si>
  <si>
    <t>2009_</t>
  </si>
  <si>
    <t>Firmenlauf München</t>
  </si>
  <si>
    <t>2013_03_10</t>
  </si>
  <si>
    <t>Westparklauf</t>
  </si>
  <si>
    <t>2013_04_07</t>
  </si>
  <si>
    <t>Berlin</t>
  </si>
  <si>
    <t>Berliner Halbmarathon Vattenfall</t>
  </si>
  <si>
    <t>2013_06_09</t>
  </si>
  <si>
    <t>2013_05_29</t>
  </si>
  <si>
    <t>2013_05_01</t>
  </si>
  <si>
    <t>2013_06_23</t>
  </si>
  <si>
    <t>2013_07_21</t>
  </si>
  <si>
    <t>2013_07_07</t>
  </si>
  <si>
    <t>Tegernseetriathlon</t>
  </si>
  <si>
    <t>Reifenpanne</t>
  </si>
  <si>
    <t>2013_08_11</t>
  </si>
  <si>
    <t>2013_09_01</t>
  </si>
  <si>
    <t>Bodensee</t>
  </si>
  <si>
    <t>Wendelstein</t>
  </si>
  <si>
    <t>Wendelsteinradrundfahrt</t>
  </si>
  <si>
    <t>Bodenseeradrundfahrt</t>
  </si>
  <si>
    <t>Radrennen</t>
  </si>
  <si>
    <t>2013_08_24</t>
  </si>
  <si>
    <t>2013_09_07</t>
  </si>
  <si>
    <t>2011_09_24</t>
  </si>
  <si>
    <t>2013_09_22</t>
  </si>
  <si>
    <t>Berliner Halbmarathon</t>
  </si>
  <si>
    <t>Dießener Volkslauf</t>
  </si>
  <si>
    <t>2014_05_09</t>
  </si>
  <si>
    <t>Barockstadt Fulda Triathlon</t>
  </si>
  <si>
    <t>2014_06_22</t>
  </si>
  <si>
    <t>2014_06_01</t>
  </si>
  <si>
    <t>Dießen</t>
  </si>
  <si>
    <t>2013_12_31</t>
  </si>
  <si>
    <t>2014_06_29</t>
  </si>
  <si>
    <t>2014_05_01</t>
  </si>
  <si>
    <t>2014_07_13</t>
  </si>
  <si>
    <t>2014_08_09</t>
  </si>
  <si>
    <t>2014_08_17</t>
  </si>
  <si>
    <t>2014_07_20</t>
  </si>
  <si>
    <t>2014_09_21</t>
  </si>
  <si>
    <t>2014_08_23</t>
  </si>
  <si>
    <t>2015_05_01</t>
  </si>
  <si>
    <t>2015_03_15</t>
  </si>
  <si>
    <t>2015_05_10</t>
  </si>
  <si>
    <t>2015_06_21</t>
  </si>
  <si>
    <t>2015_07_05</t>
  </si>
  <si>
    <t>Dolomiten</t>
  </si>
  <si>
    <t>Dolomiten Radmarathon</t>
  </si>
  <si>
    <t>4230 Höhenmeter</t>
  </si>
  <si>
    <t>2015_07_19</t>
  </si>
  <si>
    <t>2015_08_02</t>
  </si>
  <si>
    <t>2015_08_08</t>
  </si>
  <si>
    <t>sehr warm, 36°</t>
  </si>
  <si>
    <t>Kommentare</t>
  </si>
  <si>
    <t>Prozent</t>
  </si>
  <si>
    <t>Teilnehmer 
gesamt</t>
  </si>
  <si>
    <t>2015_08_23</t>
  </si>
  <si>
    <t>Walchsee</t>
  </si>
  <si>
    <t>Challenge Walchsee</t>
  </si>
  <si>
    <t>Mitteldistanz</t>
  </si>
  <si>
    <t>Rang
M/W</t>
  </si>
  <si>
    <t>Platz 
AK</t>
  </si>
  <si>
    <t>http://www.challenge-walchsee.at/</t>
  </si>
  <si>
    <t>Duathlon</t>
  </si>
  <si>
    <t>Nr.</t>
  </si>
  <si>
    <t>2015_09_06</t>
  </si>
  <si>
    <t>sehr windig, 15°</t>
  </si>
  <si>
    <t>2015_09_20</t>
  </si>
  <si>
    <t>2007_09_16</t>
  </si>
  <si>
    <t>Aachenseelauf</t>
  </si>
  <si>
    <t>2002_09_08</t>
  </si>
  <si>
    <t>hinten grenzwertig</t>
  </si>
  <si>
    <t>2016_05_01</t>
  </si>
  <si>
    <t>2016_06_05</t>
  </si>
  <si>
    <t>Erdinger Triathlon</t>
  </si>
  <si>
    <t>2016_06_19</t>
  </si>
  <si>
    <t>2016_06_26</t>
  </si>
  <si>
    <t>2016_07_10</t>
  </si>
  <si>
    <t>Radvierer</t>
  </si>
  <si>
    <t>2016_05_22</t>
  </si>
  <si>
    <t>strömender Regen</t>
  </si>
  <si>
    <t>Nieselregen</t>
  </si>
  <si>
    <t>trocken</t>
  </si>
  <si>
    <t>Neoverbot</t>
  </si>
  <si>
    <t>2016_07_17</t>
  </si>
  <si>
    <t>Peiting</t>
  </si>
  <si>
    <t>Pfaffenwinkelrundfahrt</t>
  </si>
  <si>
    <t>Radrundfahrt</t>
  </si>
  <si>
    <t>trocken, 1600 hm</t>
  </si>
  <si>
    <t>Elters</t>
  </si>
  <si>
    <t>2016_08_21</t>
  </si>
  <si>
    <t>Immenstadt</t>
  </si>
  <si>
    <t>Allgäuer Triathlon</t>
  </si>
  <si>
    <t>2016_08_07</t>
  </si>
  <si>
    <t>kalt, Nieselregen</t>
  </si>
  <si>
    <t>2016_09</t>
  </si>
  <si>
    <t>Berlin Marathon</t>
  </si>
  <si>
    <t>trocken, sonnig</t>
  </si>
  <si>
    <t>SCC-Events</t>
  </si>
  <si>
    <t>2016_12_03</t>
  </si>
  <si>
    <t>kalt, sonnig</t>
  </si>
  <si>
    <t>2016_09_25</t>
  </si>
  <si>
    <t>2017_05_01</t>
  </si>
  <si>
    <t>2017_07_16</t>
  </si>
  <si>
    <t>2017_09_17</t>
  </si>
  <si>
    <t>angenehm, leichter Nieselregen</t>
  </si>
  <si>
    <t>2017_06_25</t>
  </si>
  <si>
    <t>2018_03_12</t>
  </si>
  <si>
    <t>trocken, angenehm</t>
  </si>
  <si>
    <t>2018_05_01</t>
  </si>
  <si>
    <t>2018_05_13</t>
  </si>
  <si>
    <t>triathlon.de</t>
  </si>
  <si>
    <t>sonnig, sehr warm</t>
  </si>
  <si>
    <t>2018_06_17</t>
  </si>
  <si>
    <t>2018_06_10</t>
  </si>
  <si>
    <t>2018_06_24</t>
  </si>
  <si>
    <t>sehr warm, trocken, Neoverbot</t>
  </si>
  <si>
    <t>super Wetter, 16 Grad</t>
  </si>
  <si>
    <t>2018_07_15</t>
  </si>
  <si>
    <t>sehr heiß beim Lauf</t>
  </si>
  <si>
    <t>Vorarlberg Triathlon</t>
  </si>
  <si>
    <t>Bregenz, Lech</t>
  </si>
  <si>
    <t>2018_08_26</t>
  </si>
  <si>
    <t>2018_08_18</t>
  </si>
  <si>
    <t xml:space="preserve">https://transvorarlberg.at </t>
  </si>
  <si>
    <t>https://www.allgaeu-triathlon.de/</t>
  </si>
  <si>
    <t>sonnig, kühl, 12 Grad</t>
  </si>
  <si>
    <t>Rad
hm</t>
  </si>
  <si>
    <t>Lauf
hm</t>
  </si>
  <si>
    <t>sehr schönes Wetter</t>
  </si>
  <si>
    <t>2018_09_16</t>
  </si>
  <si>
    <t>2018_09_23</t>
  </si>
  <si>
    <t>sonnig, angenehm</t>
  </si>
  <si>
    <t>http://www.tegernseelauf.de</t>
  </si>
  <si>
    <t>2019_03_17</t>
  </si>
  <si>
    <t>Westpark</t>
  </si>
  <si>
    <t>2019_05_01</t>
  </si>
  <si>
    <t>sonnig, 15 Grad, angenehm</t>
  </si>
  <si>
    <t>2019_05_18</t>
  </si>
  <si>
    <t>sonnig, 15 Grad, Wasser 14 Grad</t>
  </si>
  <si>
    <t>2019_06_02</t>
  </si>
  <si>
    <t xml:space="preserve">sehr warm, trocken </t>
  </si>
  <si>
    <t>2002_09_29</t>
  </si>
  <si>
    <t>2002_07_20</t>
  </si>
  <si>
    <t>1996_07_24</t>
  </si>
  <si>
    <t>Mountainbike</t>
  </si>
  <si>
    <t>1996_</t>
  </si>
  <si>
    <t>Monte Kali Duathlon</t>
  </si>
  <si>
    <t>2019_06_23</t>
  </si>
  <si>
    <t>angehehm, bei Laufen Nieselregen</t>
  </si>
  <si>
    <t>2019_06_30</t>
  </si>
  <si>
    <t>sehr heiss 26 Grad</t>
  </si>
  <si>
    <t>2019_07_07</t>
  </si>
  <si>
    <t>2019_07_14</t>
  </si>
  <si>
    <t>RTF Dachau</t>
  </si>
  <si>
    <t>Radmarathon</t>
  </si>
  <si>
    <t>Forice89 Dachau</t>
  </si>
  <si>
    <t>ca. 20 Grad, perfektes Wetter</t>
  </si>
  <si>
    <t>2019_09_15</t>
  </si>
  <si>
    <t>nebelig, dann sonnig</t>
  </si>
  <si>
    <t>2019_08_24</t>
  </si>
  <si>
    <t>Karwendelrunde</t>
  </si>
  <si>
    <t>MTB Tour</t>
  </si>
  <si>
    <t>2019_12_31</t>
  </si>
  <si>
    <t>Mittenwald</t>
  </si>
  <si>
    <t>Pfaffenhofen</t>
  </si>
  <si>
    <t>Sylvesterlauf Pfaffenhofen</t>
  </si>
  <si>
    <t>sonnig, schönes Wetter</t>
  </si>
  <si>
    <t>https://www.silvesterlauf-pfaffenhofen-glonn.de/</t>
  </si>
  <si>
    <t>super sonnig, morgens kalt</t>
  </si>
  <si>
    <t>2019_10_12</t>
  </si>
  <si>
    <t>2020_07_19</t>
  </si>
  <si>
    <t>Trainingstriathlon</t>
  </si>
  <si>
    <t>sonnig, sehr angenehm</t>
  </si>
  <si>
    <t>2020_07_26</t>
  </si>
  <si>
    <t>Wörthseetrainingstriathlon</t>
  </si>
  <si>
    <t>starker Regen, Tempo nach Sebastian</t>
  </si>
  <si>
    <t>2020_08_04</t>
  </si>
  <si>
    <t>Rhön</t>
  </si>
  <si>
    <t>gutes Wetter, sehr herausfordernd</t>
  </si>
  <si>
    <t>Rhönrennradrunde</t>
  </si>
  <si>
    <t>2016_07_30</t>
  </si>
  <si>
    <t>2020_08_23</t>
  </si>
  <si>
    <t>super sonnig, oben kühl mit Schnee</t>
  </si>
  <si>
    <t>2021_07_03</t>
  </si>
  <si>
    <t>Ruderregatta</t>
  </si>
  <si>
    <t>2021_05_01</t>
  </si>
  <si>
    <t>Virtueller Lauf</t>
  </si>
  <si>
    <t>Ehrwaldrunde</t>
  </si>
  <si>
    <t>Waldschwaigsee</t>
  </si>
  <si>
    <t>Vereinstriathlon</t>
  </si>
  <si>
    <t>Sprinttriathlon</t>
  </si>
  <si>
    <t>Triathlon München</t>
  </si>
  <si>
    <t>super sonnig, nicht zu warm</t>
  </si>
  <si>
    <t>sonnig, 20 Grad, angenehm</t>
  </si>
  <si>
    <t>2020_10_25</t>
  </si>
  <si>
    <t>2020_09_05</t>
  </si>
  <si>
    <t>2021_01_05</t>
  </si>
  <si>
    <t>Zusammen mit Sebastian</t>
  </si>
  <si>
    <t>2021_06_13</t>
  </si>
  <si>
    <t>2021_06_06</t>
  </si>
  <si>
    <t>Arber Radmarathon</t>
  </si>
  <si>
    <t>Regensburg</t>
  </si>
  <si>
    <t>2021_07_25</t>
  </si>
  <si>
    <t>2021_08_22</t>
  </si>
  <si>
    <t>Wettersteinrunde</t>
  </si>
  <si>
    <t>Garmisch</t>
  </si>
  <si>
    <t>2021_05_24</t>
  </si>
  <si>
    <t>Rhönrennradrunde 2</t>
  </si>
  <si>
    <t>2021_07_17</t>
  </si>
  <si>
    <t>Schongau</t>
  </si>
  <si>
    <t>Triathlon Schongau</t>
  </si>
  <si>
    <t>regnerisch, 20 Grad</t>
  </si>
  <si>
    <t>Lauingen</t>
  </si>
  <si>
    <t>Triathlon Lauingen</t>
  </si>
  <si>
    <t>2021_08_01</t>
  </si>
  <si>
    <t>Neoverbot, Regen, ca. 16 Grad</t>
  </si>
  <si>
    <t>TV Lauingen Triathlon</t>
  </si>
  <si>
    <t>Kühl, 12 Grad aber trocken und sonnig</t>
  </si>
  <si>
    <t>2022_05_01</t>
  </si>
  <si>
    <t>Nieselregen, 10 Grad, angenehm</t>
  </si>
  <si>
    <t>2022_09_04</t>
  </si>
  <si>
    <t>2022_10_09</t>
  </si>
  <si>
    <t>Karwendelrunde plus</t>
  </si>
  <si>
    <t>Zusammen mit Sedi</t>
  </si>
  <si>
    <t>Zusammen mit Tobias, Sedi</t>
  </si>
  <si>
    <t>Eschenlohe</t>
  </si>
  <si>
    <t>Eschenlainerunde</t>
  </si>
  <si>
    <t>Zusammen mit Michi</t>
  </si>
  <si>
    <t>2022_09_18</t>
  </si>
  <si>
    <t>Dachauer Frühjahrslauf virtuell</t>
  </si>
  <si>
    <t>sonnig, 28 Grad, Wasser 19 Grad</t>
  </si>
  <si>
    <t>2022_05_14</t>
  </si>
  <si>
    <t>2022_05_18</t>
  </si>
  <si>
    <t>Eisolzriedersee</t>
  </si>
  <si>
    <t>SV Dachau Triathlon</t>
  </si>
  <si>
    <t>sonnig, 20 Grad, Wasser 23 Grad</t>
  </si>
  <si>
    <t>2022_05_29</t>
  </si>
  <si>
    <t>Ingolstadt</t>
  </si>
  <si>
    <t>Audi Triathlon Ingolstadt</t>
  </si>
  <si>
    <t>Regen, 16 Grad, Wasser 22 Grad</t>
  </si>
  <si>
    <t>2022_06_19</t>
  </si>
  <si>
    <t>37Grad, sehr warm</t>
  </si>
  <si>
    <t>Regensburg Triathlon</t>
  </si>
  <si>
    <t>2022_07_03</t>
  </si>
  <si>
    <t>2022_08_20</t>
  </si>
  <si>
    <t>2022_08_07</t>
  </si>
  <si>
    <t>2022_07_17</t>
  </si>
  <si>
    <t>warm, angenehm, 20 Grad</t>
  </si>
  <si>
    <t>2022_07_10</t>
  </si>
  <si>
    <t>ca. 20 Grad, sehr angenehm</t>
  </si>
  <si>
    <t>regnerisch, ca. 15-20 Grad</t>
  </si>
  <si>
    <t>ca.26 Grad, heiß</t>
  </si>
  <si>
    <t>2022_09_11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</si>
</sst>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21" fontId="0" fillId="0" borderId="0" xfId="0" applyNumberFormat="1"/>
    <xf numFmtId="0" fontId="3" fillId="0" borderId="0" xfId="0" applyFont="1"/>
    <xf numFmtId="21" fontId="0" fillId="0" borderId="0" xfId="0" applyNumberFormat="1" applyAlignment="1">
      <alignment horizontal="left"/>
    </xf>
    <xf numFmtId="0" fontId="0" fillId="0" borderId="0" xfId="0" applyFont="1"/>
    <xf numFmtId="45" fontId="0" fillId="0" borderId="0" xfId="0" applyNumberFormat="1"/>
    <xf numFmtId="0" fontId="0" fillId="0" borderId="0" xfId="0" applyNumberFormat="1"/>
    <xf numFmtId="21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9" fontId="1" fillId="0" borderId="0" xfId="2" applyFont="1" applyAlignment="1">
      <alignment horizontal="left"/>
    </xf>
    <xf numFmtId="0" fontId="3" fillId="0" borderId="1" xfId="0" applyFont="1" applyBorder="1"/>
    <xf numFmtId="21" fontId="3" fillId="0" borderId="1" xfId="0" applyNumberFormat="1" applyFont="1" applyBorder="1"/>
    <xf numFmtId="21" fontId="3" fillId="0" borderId="1" xfId="0" applyNumberFormat="1" applyFont="1" applyBorder="1" applyAlignment="1">
      <alignment horizontal="right"/>
    </xf>
    <xf numFmtId="21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9" fontId="3" fillId="0" borderId="1" xfId="2" applyFont="1" applyBorder="1" applyAlignment="1">
      <alignment horizontal="left"/>
    </xf>
    <xf numFmtId="0" fontId="4" fillId="0" borderId="1" xfId="0" applyFont="1" applyBorder="1"/>
    <xf numFmtId="45" fontId="3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 wrapText="1"/>
    </xf>
    <xf numFmtId="45" fontId="3" fillId="0" borderId="1" xfId="0" applyNumberFormat="1" applyFont="1" applyBorder="1" applyAlignment="1">
      <alignment horizontal="left"/>
    </xf>
    <xf numFmtId="21" fontId="4" fillId="0" borderId="1" xfId="0" applyNumberFormat="1" applyFont="1" applyBorder="1"/>
    <xf numFmtId="21" fontId="4" fillId="0" borderId="1" xfId="0" applyNumberFormat="1" applyFont="1" applyBorder="1" applyAlignment="1">
      <alignment horizontal="right"/>
    </xf>
    <xf numFmtId="21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9" fontId="4" fillId="0" borderId="1" xfId="2" applyFont="1" applyBorder="1" applyAlignment="1">
      <alignment horizontal="left"/>
    </xf>
    <xf numFmtId="21" fontId="5" fillId="0" borderId="1" xfId="1" applyNumberFormat="1" applyFont="1" applyBorder="1"/>
    <xf numFmtId="45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1" applyFont="1" applyBorder="1"/>
    <xf numFmtId="0" fontId="4" fillId="0" borderId="1" xfId="0" applyNumberFormat="1" applyFont="1" applyBorder="1"/>
    <xf numFmtId="45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0" fontId="4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2" fillId="0" borderId="0" xfId="1"/>
    <xf numFmtId="0" fontId="2" fillId="0" borderId="1" xfId="1" applyBorder="1"/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elauf.de/" TargetMode="External"/><Relationship Id="rId117" Type="http://schemas.openxmlformats.org/officeDocument/2006/relationships/hyperlink" Target="http://www.3muc.com/joomla/" TargetMode="External"/><Relationship Id="rId21" Type="http://schemas.openxmlformats.org/officeDocument/2006/relationships/hyperlink" Target="http://www.tegernseelauf.de/index.php?option=com_content&amp;view=article&amp;id=12&amp;Itemid=17" TargetMode="External"/><Relationship Id="rId42" Type="http://schemas.openxmlformats.org/officeDocument/2006/relationships/hyperlink" Target="http://www.tri-ath-lon.de/index.php?option=com_docman&amp;Itemid=16" TargetMode="External"/><Relationship Id="rId47" Type="http://schemas.openxmlformats.org/officeDocument/2006/relationships/hyperlink" Target="http://www.3muc.com/joomla/" TargetMode="External"/><Relationship Id="rId63" Type="http://schemas.openxmlformats.org/officeDocument/2006/relationships/hyperlink" Target="http://www.stadtlauf-erding.de/news" TargetMode="External"/><Relationship Id="rId68" Type="http://schemas.openxmlformats.org/officeDocument/2006/relationships/hyperlink" Target="http://www.stadt-triathlon.de/" TargetMode="External"/><Relationship Id="rId84" Type="http://schemas.openxmlformats.org/officeDocument/2006/relationships/hyperlink" Target="http://www.asv-dachau.de/02_sport/leicht/ergebn.html" TargetMode="External"/><Relationship Id="rId89" Type="http://schemas.openxmlformats.org/officeDocument/2006/relationships/hyperlink" Target="http://www.berliner-halbmarathon.de/" TargetMode="External"/><Relationship Id="rId112" Type="http://schemas.openxmlformats.org/officeDocument/2006/relationships/hyperlink" Target="http://www.seelauf.de/" TargetMode="External"/><Relationship Id="rId133" Type="http://schemas.openxmlformats.org/officeDocument/2006/relationships/hyperlink" Target="https://www.silvesterlauf-pfaffenhofen-glonn.de/" TargetMode="External"/><Relationship Id="rId138" Type="http://schemas.openxmlformats.org/officeDocument/2006/relationships/hyperlink" Target="http://www.asv-dachau.de/02_sport/leicht/ergebn.html" TargetMode="External"/><Relationship Id="rId16" Type="http://schemas.openxmlformats.org/officeDocument/2006/relationships/hyperlink" Target="http://www.silvesterlauf-muenchen.de/" TargetMode="External"/><Relationship Id="rId107" Type="http://schemas.openxmlformats.org/officeDocument/2006/relationships/hyperlink" Target="http://www.seelauf.de/" TargetMode="External"/><Relationship Id="rId11" Type="http://schemas.openxmlformats.org/officeDocument/2006/relationships/hyperlink" Target="http://www.asv-dachau.de/02_sport/leicht/ergebn.html" TargetMode="External"/><Relationship Id="rId32" Type="http://schemas.openxmlformats.org/officeDocument/2006/relationships/hyperlink" Target="http://mein.sportscheck.com/sport/laufsport/events/stadtlauf_muenchen/info/results" TargetMode="External"/><Relationship Id="rId37" Type="http://schemas.openxmlformats.org/officeDocument/2006/relationships/hyperlink" Target="http://www.rhoensupercup.de/" TargetMode="External"/><Relationship Id="rId53" Type="http://schemas.openxmlformats.org/officeDocument/2006/relationships/hyperlink" Target="http://www.skiclub-flieden.de/" TargetMode="External"/><Relationship Id="rId58" Type="http://schemas.openxmlformats.org/officeDocument/2006/relationships/hyperlink" Target="http://www.karlsfelder-triathlon.org/_rubric/index.php?rubric=Home" TargetMode="External"/><Relationship Id="rId74" Type="http://schemas.openxmlformats.org/officeDocument/2006/relationships/hyperlink" Target="http://www.fulda-marathon.de/index.php?site=start" TargetMode="External"/><Relationship Id="rId79" Type="http://schemas.openxmlformats.org/officeDocument/2006/relationships/hyperlink" Target="http://www.seelauf.de/" TargetMode="External"/><Relationship Id="rId102" Type="http://schemas.openxmlformats.org/officeDocument/2006/relationships/hyperlink" Target="http://www.stadt-triathlon.de/" TargetMode="External"/><Relationship Id="rId123" Type="http://schemas.openxmlformats.org/officeDocument/2006/relationships/hyperlink" Target="https://transvorarlberg.at/" TargetMode="External"/><Relationship Id="rId128" Type="http://schemas.openxmlformats.org/officeDocument/2006/relationships/hyperlink" Target="http://www.stadttriathlon-erding.de/" TargetMode="External"/><Relationship Id="rId5" Type="http://schemas.openxmlformats.org/officeDocument/2006/relationships/hyperlink" Target="http://www.asv-dachau.de/02_sport/leicht/ergebn.html" TargetMode="External"/><Relationship Id="rId90" Type="http://schemas.openxmlformats.org/officeDocument/2006/relationships/hyperlink" Target="http://www.asv-dachau.de/02_sport/leicht/ergebn.html" TargetMode="External"/><Relationship Id="rId95" Type="http://schemas.openxmlformats.org/officeDocument/2006/relationships/hyperlink" Target="http://www.seelauf.de/" TargetMode="External"/><Relationship Id="rId22" Type="http://schemas.openxmlformats.org/officeDocument/2006/relationships/hyperlink" Target="http://www.tegernseelauf.de/index.php?option=com_content&amp;view=article&amp;id=12&amp;Itemid=17" TargetMode="External"/><Relationship Id="rId27" Type="http://schemas.openxmlformats.org/officeDocument/2006/relationships/hyperlink" Target="http://www.seelauf.de/" TargetMode="External"/><Relationship Id="rId43" Type="http://schemas.openxmlformats.org/officeDocument/2006/relationships/hyperlink" Target="http://www.tri-ath-lon.de/index.php?option=com_docman&amp;Itemid=16" TargetMode="External"/><Relationship Id="rId48" Type="http://schemas.openxmlformats.org/officeDocument/2006/relationships/hyperlink" Target="http://www.asv-dachau.de/abteilungen-und-sportwelten/leichtathletik/ergebnislisten/ergebnisse-asv/" TargetMode="External"/><Relationship Id="rId64" Type="http://schemas.openxmlformats.org/officeDocument/2006/relationships/hyperlink" Target="http://www.stadtlauf-erding.de/news" TargetMode="External"/><Relationship Id="rId69" Type="http://schemas.openxmlformats.org/officeDocument/2006/relationships/hyperlink" Target="http://www.stadt-triathlon.de/" TargetMode="External"/><Relationship Id="rId113" Type="http://schemas.openxmlformats.org/officeDocument/2006/relationships/hyperlink" Target="http://www.seelauf.de/" TargetMode="External"/><Relationship Id="rId118" Type="http://schemas.openxmlformats.org/officeDocument/2006/relationships/hyperlink" Target="http://www.stadttriathlon-erding.de/" TargetMode="External"/><Relationship Id="rId134" Type="http://schemas.openxmlformats.org/officeDocument/2006/relationships/hyperlink" Target="http://www.svf-triathlon.de/Ergebnisse.html" TargetMode="External"/><Relationship Id="rId139" Type="http://schemas.openxmlformats.org/officeDocument/2006/relationships/hyperlink" Target="http://www.seelauf.de/" TargetMode="External"/><Relationship Id="rId8" Type="http://schemas.openxmlformats.org/officeDocument/2006/relationships/hyperlink" Target="http://www.asv-dachau.de/02_sport/leicht/ergebn.html" TargetMode="External"/><Relationship Id="rId51" Type="http://schemas.openxmlformats.org/officeDocument/2006/relationships/hyperlink" Target="http://www.svf-triathlon.de/Ergebnisse.html" TargetMode="External"/><Relationship Id="rId72" Type="http://schemas.openxmlformats.org/officeDocument/2006/relationships/hyperlink" Target="http://www.seelauf.de/" TargetMode="External"/><Relationship Id="rId80" Type="http://schemas.openxmlformats.org/officeDocument/2006/relationships/hyperlink" Target="http://www.fulda-marathon.de/index.php?site=start" TargetMode="External"/><Relationship Id="rId85" Type="http://schemas.openxmlformats.org/officeDocument/2006/relationships/hyperlink" Target="http://www.stadttriathlon-erding.de/" TargetMode="External"/><Relationship Id="rId93" Type="http://schemas.openxmlformats.org/officeDocument/2006/relationships/hyperlink" Target="http://www.stadttriathlon-erding.de/" TargetMode="External"/><Relationship Id="rId98" Type="http://schemas.openxmlformats.org/officeDocument/2006/relationships/hyperlink" Target="http://www.asv-dachau.de/02_sport/leicht/ergebn.html" TargetMode="External"/><Relationship Id="rId121" Type="http://schemas.openxmlformats.org/officeDocument/2006/relationships/hyperlink" Target="http://mein.sportscheck.com/sport/laufsport/events/stadtlauf_muenchen/info/results" TargetMode="External"/><Relationship Id="rId142" Type="http://schemas.openxmlformats.org/officeDocument/2006/relationships/hyperlink" Target="http://www.forice-89.de/web/" TargetMode="External"/><Relationship Id="rId3" Type="http://schemas.openxmlformats.org/officeDocument/2006/relationships/hyperlink" Target="http://www.asv-dachau.de/02_sport/leicht/ergebn.html" TargetMode="External"/><Relationship Id="rId12" Type="http://schemas.openxmlformats.org/officeDocument/2006/relationships/hyperlink" Target="http://www.asv-dachau.de/02_sport/leicht/ergebn.html" TargetMode="External"/><Relationship Id="rId17" Type="http://schemas.openxmlformats.org/officeDocument/2006/relationships/hyperlink" Target="http://www.silvesterlauf-muenchen.de/" TargetMode="External"/><Relationship Id="rId25" Type="http://schemas.openxmlformats.org/officeDocument/2006/relationships/hyperlink" Target="http://www.seelauf.de/" TargetMode="External"/><Relationship Id="rId33" Type="http://schemas.openxmlformats.org/officeDocument/2006/relationships/hyperlink" Target="http://muenchen.r.mikatiming.de/2011/" TargetMode="External"/><Relationship Id="rId38" Type="http://schemas.openxmlformats.org/officeDocument/2006/relationships/hyperlink" Target="http://www.rhoensupercup.de/" TargetMode="External"/><Relationship Id="rId46" Type="http://schemas.openxmlformats.org/officeDocument/2006/relationships/hyperlink" Target="http://www.3muc.com/joomla/" TargetMode="External"/><Relationship Id="rId59" Type="http://schemas.openxmlformats.org/officeDocument/2006/relationships/hyperlink" Target="http://www.karlsfelder-triathlon.org/_rubric/index.php?rubric=Home" TargetMode="External"/><Relationship Id="rId67" Type="http://schemas.openxmlformats.org/officeDocument/2006/relationships/hyperlink" Target="http://www.stadt-triathlon.de/" TargetMode="External"/><Relationship Id="rId103" Type="http://schemas.openxmlformats.org/officeDocument/2006/relationships/hyperlink" Target="http://www.stadttriathlon-erding.de/" TargetMode="External"/><Relationship Id="rId108" Type="http://schemas.openxmlformats.org/officeDocument/2006/relationships/hyperlink" Target="http://www.asv-dachau.de/02_sport/leicht/ergebn.html" TargetMode="External"/><Relationship Id="rId116" Type="http://schemas.openxmlformats.org/officeDocument/2006/relationships/hyperlink" Target="http://www.seelauf.de/" TargetMode="External"/><Relationship Id="rId124" Type="http://schemas.openxmlformats.org/officeDocument/2006/relationships/hyperlink" Target="http://www.seelauf.de/" TargetMode="External"/><Relationship Id="rId129" Type="http://schemas.openxmlformats.org/officeDocument/2006/relationships/hyperlink" Target="http://mein.sportscheck.com/sport/laufsport/events/stadtlauf_muenchen/info/results" TargetMode="External"/><Relationship Id="rId137" Type="http://schemas.openxmlformats.org/officeDocument/2006/relationships/hyperlink" Target="https://triathlon.tvl.de/" TargetMode="External"/><Relationship Id="rId20" Type="http://schemas.openxmlformats.org/officeDocument/2006/relationships/hyperlink" Target="http://www.b2run.de/" TargetMode="External"/><Relationship Id="rId41" Type="http://schemas.openxmlformats.org/officeDocument/2006/relationships/hyperlink" Target="http://www.rhoensupercup.de/" TargetMode="External"/><Relationship Id="rId54" Type="http://schemas.openxmlformats.org/officeDocument/2006/relationships/hyperlink" Target="http://www.auerberg-triathlon.de/ergebnisse.php" TargetMode="External"/><Relationship Id="rId62" Type="http://schemas.openxmlformats.org/officeDocument/2006/relationships/hyperlink" Target="http://www.stadtlauf-erding.de/news" TargetMode="External"/><Relationship Id="rId70" Type="http://schemas.openxmlformats.org/officeDocument/2006/relationships/hyperlink" Target="http://www.3muc.com/joomla/" TargetMode="External"/><Relationship Id="rId75" Type="http://schemas.openxmlformats.org/officeDocument/2006/relationships/hyperlink" Target="http://www.fulda-marathon.de/index.php?site=start" TargetMode="External"/><Relationship Id="rId83" Type="http://schemas.openxmlformats.org/officeDocument/2006/relationships/hyperlink" Target="http://www.stadt-triathlon.de/" TargetMode="External"/><Relationship Id="rId88" Type="http://schemas.openxmlformats.org/officeDocument/2006/relationships/hyperlink" Target="http://www.3muc.com/joomla/" TargetMode="External"/><Relationship Id="rId91" Type="http://schemas.openxmlformats.org/officeDocument/2006/relationships/hyperlink" Target="http://www.tri-ath-lon.de/index.php?option=com_docman&amp;Itemid=16" TargetMode="External"/><Relationship Id="rId96" Type="http://schemas.openxmlformats.org/officeDocument/2006/relationships/hyperlink" Target="http://www.seelauf.de/" TargetMode="External"/><Relationship Id="rId111" Type="http://schemas.openxmlformats.org/officeDocument/2006/relationships/hyperlink" Target="http://mein.sportscheck.com/sport/laufsport/events/stadtlauf_muenchen/info/results" TargetMode="External"/><Relationship Id="rId132" Type="http://schemas.openxmlformats.org/officeDocument/2006/relationships/hyperlink" Target="http://www.seelauf.de/" TargetMode="External"/><Relationship Id="rId140" Type="http://schemas.openxmlformats.org/officeDocument/2006/relationships/hyperlink" Target="http://www.seelauf.de/" TargetMode="External"/><Relationship Id="rId1" Type="http://schemas.openxmlformats.org/officeDocument/2006/relationships/hyperlink" Target="http://www.asv-dachau.de/02_sport/leicht/ergebn.html" TargetMode="External"/><Relationship Id="rId6" Type="http://schemas.openxmlformats.org/officeDocument/2006/relationships/hyperlink" Target="http://www.asv-dachau.de/02_sport/leicht/ergebn.html" TargetMode="External"/><Relationship Id="rId15" Type="http://schemas.openxmlformats.org/officeDocument/2006/relationships/hyperlink" Target="http://www.silvesterlauf-muenchen.de/" TargetMode="External"/><Relationship Id="rId23" Type="http://schemas.openxmlformats.org/officeDocument/2006/relationships/hyperlink" Target="http://www.tegernseelauf.de/index.php?option=com_content&amp;view=article&amp;id=12&amp;Itemid=17" TargetMode="External"/><Relationship Id="rId28" Type="http://schemas.openxmlformats.org/officeDocument/2006/relationships/hyperlink" Target="http://www.seelauf.de/" TargetMode="External"/><Relationship Id="rId36" Type="http://schemas.openxmlformats.org/officeDocument/2006/relationships/hyperlink" Target="http://www.rhoensupercup.de/" TargetMode="External"/><Relationship Id="rId49" Type="http://schemas.openxmlformats.org/officeDocument/2006/relationships/hyperlink" Target="http://www.tutzing-ski.de/triathlon/2007/Ergebnislisten2007/Durchschnittsgeschwindigkeit.pdf" TargetMode="External"/><Relationship Id="rId57" Type="http://schemas.openxmlformats.org/officeDocument/2006/relationships/hyperlink" Target="http://www.karlsfelder-triathlon.org/_rubric/index.php?rubric=Home" TargetMode="External"/><Relationship Id="rId106" Type="http://schemas.openxmlformats.org/officeDocument/2006/relationships/hyperlink" Target="http://www.asv-dachau.de/02_sport/leicht/ergebn.html" TargetMode="External"/><Relationship Id="rId114" Type="http://schemas.openxmlformats.org/officeDocument/2006/relationships/hyperlink" Target="http://www.laufwinter.de/" TargetMode="External"/><Relationship Id="rId119" Type="http://schemas.openxmlformats.org/officeDocument/2006/relationships/hyperlink" Target="http://www.tri-ath-lon.de/index.php?option=com_docman&amp;Itemid=16" TargetMode="External"/><Relationship Id="rId127" Type="http://schemas.openxmlformats.org/officeDocument/2006/relationships/hyperlink" Target="http://www.tri-ath-lon.de/index.php?option=com_docman&amp;Itemid=16" TargetMode="External"/><Relationship Id="rId10" Type="http://schemas.openxmlformats.org/officeDocument/2006/relationships/hyperlink" Target="http://www.asv-dachau.de/02_sport/leicht/ergebn.html" TargetMode="External"/><Relationship Id="rId31" Type="http://schemas.openxmlformats.org/officeDocument/2006/relationships/hyperlink" Target="http://mein.sportscheck.com/sport/laufsport/events/stadtlauf_muenchen/info/results" TargetMode="External"/><Relationship Id="rId44" Type="http://schemas.openxmlformats.org/officeDocument/2006/relationships/hyperlink" Target="http://www.stadttriathlon-erding.de/" TargetMode="External"/><Relationship Id="rId52" Type="http://schemas.openxmlformats.org/officeDocument/2006/relationships/hyperlink" Target="http://www.svf-triathlon.de/Ergebnisse.html" TargetMode="External"/><Relationship Id="rId60" Type="http://schemas.openxmlformats.org/officeDocument/2006/relationships/hyperlink" Target="http://www.tri-ath-lon.de/index.php?option=com_docman&amp;Itemid=16" TargetMode="External"/><Relationship Id="rId65" Type="http://schemas.openxmlformats.org/officeDocument/2006/relationships/hyperlink" Target="http://www.stadt-triathlon.de/" TargetMode="External"/><Relationship Id="rId73" Type="http://schemas.openxmlformats.org/officeDocument/2006/relationships/hyperlink" Target="http://www.seelauf.de/" TargetMode="External"/><Relationship Id="rId78" Type="http://schemas.openxmlformats.org/officeDocument/2006/relationships/hyperlink" Target="http://achenseelauf.at/" TargetMode="External"/><Relationship Id="rId81" Type="http://schemas.openxmlformats.org/officeDocument/2006/relationships/hyperlink" Target="http://www.3muc.com/joomla/" TargetMode="External"/><Relationship Id="rId86" Type="http://schemas.openxmlformats.org/officeDocument/2006/relationships/hyperlink" Target="http://www.karlsfelder-triathlon.org/_rubric/index.php?rubric=Home" TargetMode="External"/><Relationship Id="rId94" Type="http://schemas.openxmlformats.org/officeDocument/2006/relationships/hyperlink" Target="http://mein.sportscheck.com/sport/laufsport/events/stadtlauf_muenchen/info/results" TargetMode="External"/><Relationship Id="rId99" Type="http://schemas.openxmlformats.org/officeDocument/2006/relationships/hyperlink" Target="http://www.3muc.com/joomla/" TargetMode="External"/><Relationship Id="rId101" Type="http://schemas.openxmlformats.org/officeDocument/2006/relationships/hyperlink" Target="http://www.asv-dachau.de/02_sport/leicht/ergebn.html" TargetMode="External"/><Relationship Id="rId122" Type="http://schemas.openxmlformats.org/officeDocument/2006/relationships/hyperlink" Target="http://www.seelauf.de/" TargetMode="External"/><Relationship Id="rId130" Type="http://schemas.openxmlformats.org/officeDocument/2006/relationships/hyperlink" Target="http://www.seelauf.de/" TargetMode="External"/><Relationship Id="rId135" Type="http://schemas.openxmlformats.org/officeDocument/2006/relationships/hyperlink" Target="http://www.3muc.com/joomla/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www.asv-dachau.de/02_sport/leicht/ergebn.html" TargetMode="External"/><Relationship Id="rId9" Type="http://schemas.openxmlformats.org/officeDocument/2006/relationships/hyperlink" Target="http://www.asv-dachau.de/02_sport/leicht/ergebn.html" TargetMode="External"/><Relationship Id="rId13" Type="http://schemas.openxmlformats.org/officeDocument/2006/relationships/hyperlink" Target="http://www.asv-dachau.de/02_sport/leicht/ergebn.html" TargetMode="External"/><Relationship Id="rId18" Type="http://schemas.openxmlformats.org/officeDocument/2006/relationships/hyperlink" Target="http://www.silvesterlauf-muenchen.de/" TargetMode="External"/><Relationship Id="rId39" Type="http://schemas.openxmlformats.org/officeDocument/2006/relationships/hyperlink" Target="http://www.rhoensupercup.de/" TargetMode="External"/><Relationship Id="rId109" Type="http://schemas.openxmlformats.org/officeDocument/2006/relationships/hyperlink" Target="http://www.tri-ath-lon.de/index.php?option=com_docman&amp;Itemid=16" TargetMode="External"/><Relationship Id="rId34" Type="http://schemas.openxmlformats.org/officeDocument/2006/relationships/hyperlink" Target="http://www.rhoensupercup.de/" TargetMode="External"/><Relationship Id="rId50" Type="http://schemas.openxmlformats.org/officeDocument/2006/relationships/hyperlink" Target="http://www.tutzing-ski.de/triathlon/2008/triathlon2008.html" TargetMode="External"/><Relationship Id="rId55" Type="http://schemas.openxmlformats.org/officeDocument/2006/relationships/hyperlink" Target="http://www.auerberg-triathlon.de/ergebnisse.php" TargetMode="External"/><Relationship Id="rId76" Type="http://schemas.openxmlformats.org/officeDocument/2006/relationships/hyperlink" Target="http://www.laufwinter.de/" TargetMode="External"/><Relationship Id="rId97" Type="http://schemas.openxmlformats.org/officeDocument/2006/relationships/hyperlink" Target="http://www.svf-triathlon.de/Ergebnisse.html" TargetMode="External"/><Relationship Id="rId104" Type="http://schemas.openxmlformats.org/officeDocument/2006/relationships/hyperlink" Target="http://www.seelauf.de/" TargetMode="External"/><Relationship Id="rId120" Type="http://schemas.openxmlformats.org/officeDocument/2006/relationships/hyperlink" Target="http://mein.sportscheck.com/sport/laufsport/events/stadtlauf_muenchen/info/results" TargetMode="External"/><Relationship Id="rId125" Type="http://schemas.openxmlformats.org/officeDocument/2006/relationships/hyperlink" Target="http://www.asv-dachau.de/02_sport/leicht/ergebn.html" TargetMode="External"/><Relationship Id="rId141" Type="http://schemas.openxmlformats.org/officeDocument/2006/relationships/hyperlink" Target="http://mein.sportscheck.com/sport/laufsport/events/stadtlauf_muenchen/info/results" TargetMode="External"/><Relationship Id="rId7" Type="http://schemas.openxmlformats.org/officeDocument/2006/relationships/hyperlink" Target="http://www.asv-dachau.de/02_sport/leicht/ergebn.html" TargetMode="External"/><Relationship Id="rId71" Type="http://schemas.openxmlformats.org/officeDocument/2006/relationships/hyperlink" Target="http://www.3muc.com/joomla/" TargetMode="External"/><Relationship Id="rId92" Type="http://schemas.openxmlformats.org/officeDocument/2006/relationships/hyperlink" Target="http://www.barockstadt-fulda-triathlon.de/" TargetMode="External"/><Relationship Id="rId2" Type="http://schemas.openxmlformats.org/officeDocument/2006/relationships/hyperlink" Target="http://www.asv-dachau.de/02_sport/leicht/ergebn.html" TargetMode="External"/><Relationship Id="rId29" Type="http://schemas.openxmlformats.org/officeDocument/2006/relationships/hyperlink" Target="http://mein.sportscheck.com/sport/laufsport/events/stadtlauf_muenchen/info/results" TargetMode="External"/><Relationship Id="rId24" Type="http://schemas.openxmlformats.org/officeDocument/2006/relationships/hyperlink" Target="http://www.tegernseelauf.de/index.php?option=com_content&amp;view=article&amp;id=12&amp;Itemid=17" TargetMode="External"/><Relationship Id="rId40" Type="http://schemas.openxmlformats.org/officeDocument/2006/relationships/hyperlink" Target="http://www.rhoensupercup.de/" TargetMode="External"/><Relationship Id="rId45" Type="http://schemas.openxmlformats.org/officeDocument/2006/relationships/hyperlink" Target="http://www.stadttriathlon-erding.de/" TargetMode="External"/><Relationship Id="rId66" Type="http://schemas.openxmlformats.org/officeDocument/2006/relationships/hyperlink" Target="http://www.stadt-triathlon.de/" TargetMode="External"/><Relationship Id="rId87" Type="http://schemas.openxmlformats.org/officeDocument/2006/relationships/hyperlink" Target="http://www.asv-dachau.de/abteilungen-und-sportwelten/leichtathletik/ergebnislisten/ergebnisse-asv/" TargetMode="External"/><Relationship Id="rId110" Type="http://schemas.openxmlformats.org/officeDocument/2006/relationships/hyperlink" Target="http://www.stadttriathlon-erding.de/" TargetMode="External"/><Relationship Id="rId115" Type="http://schemas.openxmlformats.org/officeDocument/2006/relationships/hyperlink" Target="http://www.asv-dachau.de/02_sport/leicht/ergebn.html" TargetMode="External"/><Relationship Id="rId131" Type="http://schemas.openxmlformats.org/officeDocument/2006/relationships/hyperlink" Target="http://www.forice-89.de/web/" TargetMode="External"/><Relationship Id="rId136" Type="http://schemas.openxmlformats.org/officeDocument/2006/relationships/hyperlink" Target="http://www.svf-triathlon.de/Ergebnisse.html" TargetMode="External"/><Relationship Id="rId61" Type="http://schemas.openxmlformats.org/officeDocument/2006/relationships/hyperlink" Target="http://www.tri-ath-lon.de/index.php?option=com_docman&amp;Itemid=16" TargetMode="External"/><Relationship Id="rId82" Type="http://schemas.openxmlformats.org/officeDocument/2006/relationships/hyperlink" Target="http://www.tri-ath-lon.de/index.php?option=com_docman&amp;Itemid=16" TargetMode="External"/><Relationship Id="rId19" Type="http://schemas.openxmlformats.org/officeDocument/2006/relationships/hyperlink" Target="http://www.b2run.de/" TargetMode="External"/><Relationship Id="rId14" Type="http://schemas.openxmlformats.org/officeDocument/2006/relationships/hyperlink" Target="http://www.seelauf.de/" TargetMode="External"/><Relationship Id="rId30" Type="http://schemas.openxmlformats.org/officeDocument/2006/relationships/hyperlink" Target="http://mein.sportscheck.com/sport/laufsport/events/stadtlauf_muenchen/info/results" TargetMode="External"/><Relationship Id="rId35" Type="http://schemas.openxmlformats.org/officeDocument/2006/relationships/hyperlink" Target="http://www.rhoensupercup.de/" TargetMode="External"/><Relationship Id="rId56" Type="http://schemas.openxmlformats.org/officeDocument/2006/relationships/hyperlink" Target="http://www.karlsfelder-triathlon.org/_rubric/index.php?rubric=Home" TargetMode="External"/><Relationship Id="rId77" Type="http://schemas.openxmlformats.org/officeDocument/2006/relationships/hyperlink" Target="http://www.seelauf.de/" TargetMode="External"/><Relationship Id="rId100" Type="http://schemas.openxmlformats.org/officeDocument/2006/relationships/hyperlink" Target="http://www.seelauf.de/" TargetMode="External"/><Relationship Id="rId105" Type="http://schemas.openxmlformats.org/officeDocument/2006/relationships/hyperlink" Target="http://www.svf-triathlon.de/Ergebnisse.html" TargetMode="External"/><Relationship Id="rId126" Type="http://schemas.openxmlformats.org/officeDocument/2006/relationships/hyperlink" Target="http://www.asv-dachau.de/02_sport/leicht/ergeb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4"/>
  <sheetViews>
    <sheetView tabSelected="1" view="pageBreakPreview" zoomScale="90" zoomScaleNormal="90" zoomScaleSheetLayoutView="90" workbookViewId="0">
      <pane ySplit="4" topLeftCell="A179" activePane="bottomLeft" state="frozen"/>
      <selection pane="bottomLeft" activeCell="A204" sqref="A204"/>
    </sheetView>
  </sheetViews>
  <sheetFormatPr baseColWidth="10" defaultRowHeight="15" x14ac:dyDescent="0.25"/>
  <cols>
    <col min="1" max="1" width="17.7109375" customWidth="1"/>
    <col min="2" max="2" width="5.7109375" customWidth="1"/>
    <col min="3" max="3" width="20.7109375" customWidth="1"/>
    <col min="4" max="4" width="36.5703125" customWidth="1"/>
    <col min="5" max="5" width="18.5703125" customWidth="1"/>
    <col min="6" max="11" width="11.42578125" customWidth="1"/>
    <col min="12" max="13" width="13.140625" style="1" customWidth="1"/>
    <col min="14" max="14" width="11.42578125" style="1" customWidth="1"/>
    <col min="15" max="15" width="12.85546875" style="1" customWidth="1"/>
    <col min="16" max="16" width="13.42578125" style="7" customWidth="1"/>
    <col min="17" max="17" width="3" style="1" customWidth="1"/>
    <col min="18" max="18" width="13.42578125" style="3" customWidth="1"/>
    <col min="19" max="20" width="7.85546875" style="8" customWidth="1"/>
    <col min="21" max="21" width="12.140625" style="8" customWidth="1"/>
    <col min="22" max="22" width="10.7109375" style="9" customWidth="1"/>
    <col min="23" max="23" width="26" customWidth="1"/>
    <col min="24" max="25" width="13.7109375" style="5" customWidth="1"/>
    <col min="26" max="26" width="12.5703125" style="6" bestFit="1" customWidth="1"/>
    <col min="27" max="27" width="11.140625" style="5" customWidth="1"/>
    <col min="28" max="28" width="20.5703125" style="5" customWidth="1"/>
  </cols>
  <sheetData>
    <row r="1" spans="1:28" ht="18.75" x14ac:dyDescent="0.3">
      <c r="A1" s="2" t="s">
        <v>24</v>
      </c>
      <c r="B1" s="2"/>
    </row>
    <row r="2" spans="1:28" ht="10.5" customHeight="1" x14ac:dyDescent="0.3">
      <c r="A2" s="2"/>
      <c r="B2" s="2"/>
    </row>
    <row r="3" spans="1:28" ht="18.75" x14ac:dyDescent="0.3">
      <c r="A3" s="10"/>
      <c r="B3" s="10"/>
      <c r="C3" s="10"/>
      <c r="D3" s="10"/>
      <c r="E3" s="10"/>
      <c r="F3" s="10" t="s">
        <v>49</v>
      </c>
      <c r="G3" s="10"/>
      <c r="H3" s="10"/>
      <c r="I3" s="10"/>
      <c r="J3" s="10"/>
      <c r="K3" s="10"/>
      <c r="L3" s="11" t="s">
        <v>5</v>
      </c>
      <c r="M3" s="11" t="s">
        <v>20</v>
      </c>
      <c r="N3" s="11"/>
      <c r="O3" s="11"/>
      <c r="P3" s="12"/>
      <c r="Q3" s="11"/>
      <c r="R3" s="13"/>
      <c r="S3" s="14"/>
      <c r="T3" s="14"/>
      <c r="U3" s="14"/>
      <c r="V3" s="15"/>
      <c r="W3" s="16"/>
      <c r="X3" s="17" t="s">
        <v>93</v>
      </c>
      <c r="Y3" s="17"/>
      <c r="Z3" s="18" t="s">
        <v>48</v>
      </c>
      <c r="AA3" s="17" t="s">
        <v>92</v>
      </c>
      <c r="AB3" s="17" t="s">
        <v>224</v>
      </c>
    </row>
    <row r="4" spans="1:28" ht="56.25" x14ac:dyDescent="0.3">
      <c r="A4" s="10" t="s">
        <v>0</v>
      </c>
      <c r="B4" s="10" t="s">
        <v>235</v>
      </c>
      <c r="C4" s="10" t="s">
        <v>8</v>
      </c>
      <c r="D4" s="10" t="s">
        <v>32</v>
      </c>
      <c r="E4" s="10" t="s">
        <v>1</v>
      </c>
      <c r="F4" s="10" t="s">
        <v>2</v>
      </c>
      <c r="G4" s="10" t="s">
        <v>4</v>
      </c>
      <c r="H4" s="10" t="s">
        <v>3</v>
      </c>
      <c r="I4" s="34" t="s">
        <v>298</v>
      </c>
      <c r="J4" s="10" t="s">
        <v>4</v>
      </c>
      <c r="K4" s="34" t="s">
        <v>299</v>
      </c>
      <c r="L4" s="11" t="s">
        <v>2</v>
      </c>
      <c r="M4" s="11" t="s">
        <v>22</v>
      </c>
      <c r="N4" s="11" t="s">
        <v>3</v>
      </c>
      <c r="O4" s="11" t="s">
        <v>23</v>
      </c>
      <c r="P4" s="13" t="s">
        <v>4</v>
      </c>
      <c r="Q4" s="11" t="s">
        <v>21</v>
      </c>
      <c r="R4" s="13" t="s">
        <v>6</v>
      </c>
      <c r="S4" s="19" t="s">
        <v>231</v>
      </c>
      <c r="T4" s="19" t="s">
        <v>232</v>
      </c>
      <c r="U4" s="19" t="s">
        <v>226</v>
      </c>
      <c r="V4" s="15" t="s">
        <v>225</v>
      </c>
      <c r="W4" s="10" t="s">
        <v>12</v>
      </c>
      <c r="X4" s="20" t="s">
        <v>2</v>
      </c>
      <c r="Y4" s="20" t="s">
        <v>4</v>
      </c>
      <c r="Z4" s="18" t="s">
        <v>3</v>
      </c>
      <c r="AA4" s="20" t="s">
        <v>4</v>
      </c>
      <c r="AB4" s="20"/>
    </row>
    <row r="5" spans="1:28" s="4" customFormat="1" ht="18.75" x14ac:dyDescent="0.3">
      <c r="A5" s="16" t="s">
        <v>315</v>
      </c>
      <c r="B5" s="16">
        <v>1</v>
      </c>
      <c r="C5" s="16" t="s">
        <v>120</v>
      </c>
      <c r="D5" s="16" t="s">
        <v>126</v>
      </c>
      <c r="E5" s="16" t="s">
        <v>113</v>
      </c>
      <c r="F5" s="16">
        <v>0.4</v>
      </c>
      <c r="G5" s="16"/>
      <c r="H5" s="16">
        <v>20</v>
      </c>
      <c r="I5" s="16"/>
      <c r="J5" s="16">
        <v>5</v>
      </c>
      <c r="K5" s="16"/>
      <c r="L5" s="21">
        <v>8.0671296296296307E-3</v>
      </c>
      <c r="M5" s="21"/>
      <c r="N5" s="21">
        <v>4.3946759259259255E-2</v>
      </c>
      <c r="O5" s="21"/>
      <c r="P5" s="22">
        <v>2.1701388888888892E-2</v>
      </c>
      <c r="Q5" s="21"/>
      <c r="R5" s="23">
        <v>7.3715277777777768E-2</v>
      </c>
      <c r="S5" s="24">
        <v>69</v>
      </c>
      <c r="T5" s="24">
        <v>28</v>
      </c>
      <c r="U5" s="24">
        <v>81</v>
      </c>
      <c r="V5" s="25">
        <f>S5/U5</f>
        <v>0.85185185185185186</v>
      </c>
      <c r="W5" s="26" t="s">
        <v>125</v>
      </c>
      <c r="X5" s="27">
        <f>L5/F5/10</f>
        <v>2.0167824074074072E-3</v>
      </c>
      <c r="Y5" s="27"/>
      <c r="Z5" s="28">
        <f>H5/(HOUR(N5)+MINUTE(N5)/60+SECOND(N5)/3600)</f>
        <v>18.962338688438237</v>
      </c>
      <c r="AA5" s="27">
        <f>P5/J5</f>
        <v>4.340277777777778E-3</v>
      </c>
      <c r="AB5" s="27" t="s">
        <v>316</v>
      </c>
    </row>
    <row r="6" spans="1:28" s="4" customFormat="1" ht="18.75" x14ac:dyDescent="0.3">
      <c r="A6" s="16" t="s">
        <v>317</v>
      </c>
      <c r="B6" s="16">
        <v>2</v>
      </c>
      <c r="C6" s="16" t="s">
        <v>81</v>
      </c>
      <c r="D6" s="16" t="s">
        <v>318</v>
      </c>
      <c r="E6" s="16" t="s">
        <v>234</v>
      </c>
      <c r="F6" s="16"/>
      <c r="G6" s="16"/>
      <c r="H6" s="16"/>
      <c r="I6" s="16"/>
      <c r="J6" s="16"/>
      <c r="K6" s="16"/>
      <c r="L6" s="21"/>
      <c r="M6" s="21"/>
      <c r="N6" s="21"/>
      <c r="O6" s="21"/>
      <c r="P6" s="22"/>
      <c r="Q6" s="21"/>
      <c r="R6" s="23"/>
      <c r="S6" s="24"/>
      <c r="T6" s="24"/>
      <c r="U6" s="24"/>
      <c r="V6" s="25"/>
      <c r="W6" s="29"/>
      <c r="X6" s="27"/>
      <c r="Y6" s="27"/>
      <c r="Z6" s="28"/>
      <c r="AA6" s="27"/>
      <c r="AB6" s="27"/>
    </row>
    <row r="7" spans="1:28" s="4" customFormat="1" ht="18.75" x14ac:dyDescent="0.3">
      <c r="A7" s="16" t="s">
        <v>118</v>
      </c>
      <c r="B7" s="16">
        <v>3</v>
      </c>
      <c r="C7" s="16" t="s">
        <v>84</v>
      </c>
      <c r="D7" s="16" t="s">
        <v>121</v>
      </c>
      <c r="E7" s="16" t="s">
        <v>51</v>
      </c>
      <c r="F7" s="16"/>
      <c r="G7" s="16"/>
      <c r="H7" s="16"/>
      <c r="I7" s="16"/>
      <c r="J7" s="16">
        <v>21.1</v>
      </c>
      <c r="K7" s="16"/>
      <c r="L7" s="21"/>
      <c r="M7" s="21"/>
      <c r="N7" s="21"/>
      <c r="O7" s="21"/>
      <c r="P7" s="22">
        <v>8.2638888888888887E-2</v>
      </c>
      <c r="Q7" s="21"/>
      <c r="R7" s="23">
        <v>8.2638888888888887E-2</v>
      </c>
      <c r="S7" s="24"/>
      <c r="T7" s="24"/>
      <c r="U7" s="24"/>
      <c r="V7" s="25" t="e">
        <f t="shared" ref="V7:V38" si="0">S7/U7</f>
        <v>#DIV/0!</v>
      </c>
      <c r="W7" s="29" t="s">
        <v>151</v>
      </c>
      <c r="X7" s="27"/>
      <c r="Y7" s="27"/>
      <c r="Z7" s="28"/>
      <c r="AA7" s="27">
        <f t="shared" ref="AA7:AA38" si="1">P7/J7</f>
        <v>3.9165350184307531E-3</v>
      </c>
      <c r="AB7" s="27"/>
    </row>
    <row r="8" spans="1:28" s="4" customFormat="1" ht="18.75" x14ac:dyDescent="0.3">
      <c r="A8" s="16" t="s">
        <v>119</v>
      </c>
      <c r="B8" s="16">
        <v>4</v>
      </c>
      <c r="C8" s="16" t="s">
        <v>84</v>
      </c>
      <c r="D8" s="16" t="s">
        <v>121</v>
      </c>
      <c r="E8" s="16" t="s">
        <v>51</v>
      </c>
      <c r="F8" s="16"/>
      <c r="G8" s="16"/>
      <c r="H8" s="16"/>
      <c r="I8" s="16"/>
      <c r="J8" s="16">
        <v>21.1</v>
      </c>
      <c r="K8" s="16"/>
      <c r="L8" s="21"/>
      <c r="M8" s="21"/>
      <c r="N8" s="21"/>
      <c r="O8" s="21"/>
      <c r="P8" s="22">
        <v>7.7777777777777779E-2</v>
      </c>
      <c r="Q8" s="21"/>
      <c r="R8" s="23">
        <v>7.7777777777777779E-2</v>
      </c>
      <c r="S8" s="24"/>
      <c r="T8" s="24"/>
      <c r="U8" s="24"/>
      <c r="V8" s="25" t="e">
        <f t="shared" si="0"/>
        <v>#DIV/0!</v>
      </c>
      <c r="W8" s="29" t="s">
        <v>151</v>
      </c>
      <c r="X8" s="27"/>
      <c r="Y8" s="27"/>
      <c r="Z8" s="28"/>
      <c r="AA8" s="27">
        <f t="shared" si="1"/>
        <v>3.686150605581885E-3</v>
      </c>
      <c r="AB8" s="27"/>
    </row>
    <row r="9" spans="1:28" s="4" customFormat="1" ht="18.75" x14ac:dyDescent="0.3">
      <c r="A9" s="16" t="s">
        <v>159</v>
      </c>
      <c r="B9" s="16">
        <v>5</v>
      </c>
      <c r="C9" s="16" t="s">
        <v>84</v>
      </c>
      <c r="D9" s="16" t="s">
        <v>121</v>
      </c>
      <c r="E9" s="16" t="s">
        <v>51</v>
      </c>
      <c r="F9" s="16"/>
      <c r="G9" s="16"/>
      <c r="H9" s="16"/>
      <c r="I9" s="16"/>
      <c r="J9" s="16">
        <v>21.1</v>
      </c>
      <c r="K9" s="16"/>
      <c r="L9" s="21"/>
      <c r="M9" s="21"/>
      <c r="N9" s="21"/>
      <c r="O9" s="21"/>
      <c r="P9" s="22">
        <v>6.7187499999999997E-2</v>
      </c>
      <c r="Q9" s="21"/>
      <c r="R9" s="23">
        <v>6.7187499999999997E-2</v>
      </c>
      <c r="S9" s="24"/>
      <c r="T9" s="24"/>
      <c r="U9" s="24"/>
      <c r="V9" s="25" t="e">
        <f t="shared" si="0"/>
        <v>#DIV/0!</v>
      </c>
      <c r="W9" s="29" t="s">
        <v>151</v>
      </c>
      <c r="X9" s="27"/>
      <c r="Y9" s="27"/>
      <c r="Z9" s="30"/>
      <c r="AA9" s="27">
        <f t="shared" si="1"/>
        <v>3.1842417061611369E-3</v>
      </c>
      <c r="AB9" s="27"/>
    </row>
    <row r="10" spans="1:28" s="4" customFormat="1" ht="18.75" x14ac:dyDescent="0.3">
      <c r="A10" s="16" t="s">
        <v>159</v>
      </c>
      <c r="B10" s="16">
        <v>6</v>
      </c>
      <c r="C10" s="16" t="s">
        <v>160</v>
      </c>
      <c r="D10" s="16" t="s">
        <v>80</v>
      </c>
      <c r="E10" s="16" t="s">
        <v>134</v>
      </c>
      <c r="F10" s="16"/>
      <c r="G10" s="16"/>
      <c r="H10" s="16"/>
      <c r="I10" s="16"/>
      <c r="J10" s="16">
        <v>10</v>
      </c>
      <c r="K10" s="16"/>
      <c r="L10" s="21"/>
      <c r="M10" s="21"/>
      <c r="N10" s="21"/>
      <c r="O10" s="21"/>
      <c r="P10" s="22">
        <v>3.2118055555555559E-2</v>
      </c>
      <c r="Q10" s="21"/>
      <c r="R10" s="23">
        <v>3.2118055555555559E-2</v>
      </c>
      <c r="S10" s="24"/>
      <c r="T10" s="24"/>
      <c r="U10" s="24"/>
      <c r="V10" s="25" t="e">
        <f t="shared" si="0"/>
        <v>#DIV/0!</v>
      </c>
      <c r="W10" s="29"/>
      <c r="X10" s="27"/>
      <c r="Y10" s="27"/>
      <c r="Z10" s="30"/>
      <c r="AA10" s="27">
        <f t="shared" si="1"/>
        <v>3.2118055555555559E-3</v>
      </c>
      <c r="AB10" s="27"/>
    </row>
    <row r="11" spans="1:28" s="4" customFormat="1" ht="18.75" x14ac:dyDescent="0.3">
      <c r="A11" s="16" t="s">
        <v>159</v>
      </c>
      <c r="B11" s="16">
        <v>7</v>
      </c>
      <c r="C11" s="16" t="s">
        <v>86</v>
      </c>
      <c r="D11" s="16" t="s">
        <v>80</v>
      </c>
      <c r="E11" s="16" t="s">
        <v>134</v>
      </c>
      <c r="F11" s="16"/>
      <c r="G11" s="16"/>
      <c r="H11" s="16"/>
      <c r="I11" s="16"/>
      <c r="J11" s="16">
        <v>10</v>
      </c>
      <c r="K11" s="16"/>
      <c r="L11" s="21"/>
      <c r="M11" s="21"/>
      <c r="N11" s="21"/>
      <c r="O11" s="21"/>
      <c r="P11" s="22">
        <v>3.1597222222222221E-2</v>
      </c>
      <c r="Q11" s="21"/>
      <c r="R11" s="23">
        <v>3.1597222222222221E-2</v>
      </c>
      <c r="S11" s="24"/>
      <c r="T11" s="24"/>
      <c r="U11" s="24"/>
      <c r="V11" s="25" t="e">
        <f t="shared" si="0"/>
        <v>#DIV/0!</v>
      </c>
      <c r="W11" s="29"/>
      <c r="X11" s="27"/>
      <c r="Y11" s="27"/>
      <c r="Z11" s="30"/>
      <c r="AA11" s="27">
        <f t="shared" si="1"/>
        <v>3.1597222222222222E-3</v>
      </c>
      <c r="AB11" s="27"/>
    </row>
    <row r="12" spans="1:28" s="4" customFormat="1" ht="18.75" x14ac:dyDescent="0.3">
      <c r="A12" s="16" t="s">
        <v>159</v>
      </c>
      <c r="B12" s="16">
        <v>8</v>
      </c>
      <c r="C12" s="16" t="s">
        <v>161</v>
      </c>
      <c r="D12" s="16" t="s">
        <v>80</v>
      </c>
      <c r="E12" s="16" t="s">
        <v>134</v>
      </c>
      <c r="F12" s="16"/>
      <c r="G12" s="16"/>
      <c r="H12" s="16"/>
      <c r="I12" s="16"/>
      <c r="J12" s="16">
        <v>11</v>
      </c>
      <c r="K12" s="16"/>
      <c r="L12" s="21"/>
      <c r="M12" s="21"/>
      <c r="N12" s="21"/>
      <c r="O12" s="21"/>
      <c r="P12" s="22">
        <v>3.4942129629629635E-2</v>
      </c>
      <c r="Q12" s="21"/>
      <c r="R12" s="23">
        <v>3.4942129629629635E-2</v>
      </c>
      <c r="S12" s="24"/>
      <c r="T12" s="24"/>
      <c r="U12" s="24"/>
      <c r="V12" s="25" t="e">
        <f t="shared" si="0"/>
        <v>#DIV/0!</v>
      </c>
      <c r="W12" s="29"/>
      <c r="X12" s="27"/>
      <c r="Y12" s="27"/>
      <c r="Z12" s="30"/>
      <c r="AA12" s="27">
        <f t="shared" si="1"/>
        <v>3.1765572390572397E-3</v>
      </c>
      <c r="AB12" s="27"/>
    </row>
    <row r="13" spans="1:28" ht="18.75" x14ac:dyDescent="0.3">
      <c r="A13" s="16" t="s">
        <v>159</v>
      </c>
      <c r="B13" s="16">
        <v>9</v>
      </c>
      <c r="C13" s="16" t="s">
        <v>87</v>
      </c>
      <c r="D13" s="16" t="s">
        <v>80</v>
      </c>
      <c r="E13" s="16" t="s">
        <v>134</v>
      </c>
      <c r="F13" s="16"/>
      <c r="G13" s="16"/>
      <c r="H13" s="16"/>
      <c r="I13" s="16"/>
      <c r="J13" s="16">
        <v>10</v>
      </c>
      <c r="K13" s="16"/>
      <c r="L13" s="21"/>
      <c r="M13" s="21"/>
      <c r="N13" s="21"/>
      <c r="O13" s="21"/>
      <c r="P13" s="22">
        <v>3.107638888888889E-2</v>
      </c>
      <c r="Q13" s="21"/>
      <c r="R13" s="23">
        <v>3.107638888888889E-2</v>
      </c>
      <c r="S13" s="24"/>
      <c r="T13" s="24"/>
      <c r="U13" s="24"/>
      <c r="V13" s="25" t="e">
        <f t="shared" si="0"/>
        <v>#DIV/0!</v>
      </c>
      <c r="W13" s="29"/>
      <c r="X13" s="27"/>
      <c r="Y13" s="27"/>
      <c r="Z13" s="30"/>
      <c r="AA13" s="27">
        <f t="shared" si="1"/>
        <v>3.107638888888889E-3</v>
      </c>
      <c r="AB13" s="27"/>
    </row>
    <row r="14" spans="1:28" ht="18.75" x14ac:dyDescent="0.3">
      <c r="A14" s="16" t="s">
        <v>72</v>
      </c>
      <c r="B14" s="16">
        <v>10</v>
      </c>
      <c r="C14" s="16" t="s">
        <v>81</v>
      </c>
      <c r="D14" s="16" t="s">
        <v>80</v>
      </c>
      <c r="E14" s="16" t="s">
        <v>134</v>
      </c>
      <c r="F14" s="16"/>
      <c r="G14" s="16"/>
      <c r="H14" s="16"/>
      <c r="I14" s="16"/>
      <c r="J14" s="16">
        <v>13</v>
      </c>
      <c r="K14" s="16"/>
      <c r="L14" s="21"/>
      <c r="M14" s="21"/>
      <c r="N14" s="21"/>
      <c r="O14" s="21"/>
      <c r="P14" s="22">
        <v>4.1550925925925929E-2</v>
      </c>
      <c r="Q14" s="21"/>
      <c r="R14" s="23">
        <v>4.1550925925925929E-2</v>
      </c>
      <c r="S14" s="24"/>
      <c r="T14" s="24"/>
      <c r="U14" s="24"/>
      <c r="V14" s="25" t="e">
        <f t="shared" si="0"/>
        <v>#DIV/0!</v>
      </c>
      <c r="W14" s="29" t="s">
        <v>80</v>
      </c>
      <c r="X14" s="31"/>
      <c r="Y14" s="31"/>
      <c r="Z14" s="30"/>
      <c r="AA14" s="27">
        <f t="shared" si="1"/>
        <v>3.1962250712250714E-3</v>
      </c>
      <c r="AB14" s="27"/>
    </row>
    <row r="15" spans="1:28" ht="18.75" x14ac:dyDescent="0.3">
      <c r="A15" s="16" t="s">
        <v>73</v>
      </c>
      <c r="B15" s="16">
        <v>11</v>
      </c>
      <c r="C15" s="16" t="s">
        <v>82</v>
      </c>
      <c r="D15" s="16" t="s">
        <v>80</v>
      </c>
      <c r="E15" s="16" t="s">
        <v>134</v>
      </c>
      <c r="F15" s="16"/>
      <c r="G15" s="16"/>
      <c r="H15" s="16"/>
      <c r="I15" s="16"/>
      <c r="J15" s="16">
        <v>10</v>
      </c>
      <c r="K15" s="16"/>
      <c r="L15" s="21"/>
      <c r="M15" s="21"/>
      <c r="N15" s="21"/>
      <c r="O15" s="21"/>
      <c r="P15" s="22">
        <v>3.3067129629629634E-2</v>
      </c>
      <c r="Q15" s="21"/>
      <c r="R15" s="23">
        <v>3.3067129629629634E-2</v>
      </c>
      <c r="S15" s="24"/>
      <c r="T15" s="24"/>
      <c r="U15" s="24"/>
      <c r="V15" s="25" t="e">
        <f t="shared" si="0"/>
        <v>#DIV/0!</v>
      </c>
      <c r="W15" s="29" t="s">
        <v>80</v>
      </c>
      <c r="X15" s="31"/>
      <c r="Y15" s="31"/>
      <c r="Z15" s="30"/>
      <c r="AA15" s="27">
        <f t="shared" si="1"/>
        <v>3.3067129629629636E-3</v>
      </c>
      <c r="AB15" s="27"/>
    </row>
    <row r="16" spans="1:28" ht="18.75" x14ac:dyDescent="0.3">
      <c r="A16" s="16" t="s">
        <v>74</v>
      </c>
      <c r="B16" s="16">
        <v>12</v>
      </c>
      <c r="C16" s="16" t="s">
        <v>83</v>
      </c>
      <c r="D16" s="16" t="s">
        <v>80</v>
      </c>
      <c r="E16" s="16" t="s">
        <v>134</v>
      </c>
      <c r="F16" s="16"/>
      <c r="G16" s="16"/>
      <c r="H16" s="16"/>
      <c r="I16" s="16"/>
      <c r="J16" s="16">
        <v>10.4</v>
      </c>
      <c r="K16" s="16"/>
      <c r="L16" s="21"/>
      <c r="M16" s="21"/>
      <c r="N16" s="21"/>
      <c r="O16" s="21"/>
      <c r="P16" s="22">
        <v>2.9641203703703701E-2</v>
      </c>
      <c r="Q16" s="21"/>
      <c r="R16" s="23">
        <v>2.9641203703703701E-2</v>
      </c>
      <c r="S16" s="24"/>
      <c r="T16" s="24"/>
      <c r="U16" s="24"/>
      <c r="V16" s="25" t="e">
        <f t="shared" si="0"/>
        <v>#DIV/0!</v>
      </c>
      <c r="W16" s="29" t="s">
        <v>80</v>
      </c>
      <c r="X16" s="31"/>
      <c r="Y16" s="31"/>
      <c r="Z16" s="30"/>
      <c r="AA16" s="27">
        <f t="shared" si="1"/>
        <v>2.8501157407407403E-3</v>
      </c>
      <c r="AB16" s="27"/>
    </row>
    <row r="17" spans="1:28" ht="18.75" x14ac:dyDescent="0.3">
      <c r="A17" s="16" t="s">
        <v>75</v>
      </c>
      <c r="B17" s="16">
        <v>13</v>
      </c>
      <c r="C17" s="16" t="s">
        <v>84</v>
      </c>
      <c r="D17" s="16" t="s">
        <v>80</v>
      </c>
      <c r="E17" s="16" t="s">
        <v>134</v>
      </c>
      <c r="F17" s="16"/>
      <c r="G17" s="16"/>
      <c r="H17" s="16"/>
      <c r="I17" s="16"/>
      <c r="J17" s="16">
        <v>12.7</v>
      </c>
      <c r="K17" s="16"/>
      <c r="L17" s="21"/>
      <c r="M17" s="21"/>
      <c r="N17" s="21"/>
      <c r="O17" s="21"/>
      <c r="P17" s="22">
        <v>3.9340277777777773E-2</v>
      </c>
      <c r="Q17" s="21"/>
      <c r="R17" s="23">
        <v>3.9340277777777773E-2</v>
      </c>
      <c r="S17" s="24"/>
      <c r="T17" s="24"/>
      <c r="U17" s="24"/>
      <c r="V17" s="25" t="e">
        <f t="shared" si="0"/>
        <v>#DIV/0!</v>
      </c>
      <c r="W17" s="29" t="s">
        <v>80</v>
      </c>
      <c r="X17" s="31"/>
      <c r="Y17" s="31"/>
      <c r="Z17" s="30"/>
      <c r="AA17" s="27">
        <f t="shared" si="1"/>
        <v>3.0976596675415572E-3</v>
      </c>
      <c r="AB17" s="27"/>
    </row>
    <row r="18" spans="1:28" ht="18.75" x14ac:dyDescent="0.3">
      <c r="A18" s="16" t="s">
        <v>76</v>
      </c>
      <c r="B18" s="16">
        <v>14</v>
      </c>
      <c r="C18" s="16" t="s">
        <v>85</v>
      </c>
      <c r="D18" s="16" t="s">
        <v>80</v>
      </c>
      <c r="E18" s="16" t="s">
        <v>134</v>
      </c>
      <c r="F18" s="16"/>
      <c r="G18" s="16"/>
      <c r="H18" s="16"/>
      <c r="I18" s="16"/>
      <c r="J18" s="16">
        <v>10</v>
      </c>
      <c r="K18" s="16"/>
      <c r="L18" s="21"/>
      <c r="M18" s="21"/>
      <c r="N18" s="21"/>
      <c r="O18" s="21"/>
      <c r="P18" s="22">
        <v>3.184027777777778E-2</v>
      </c>
      <c r="Q18" s="21"/>
      <c r="R18" s="23">
        <v>3.184027777777778E-2</v>
      </c>
      <c r="S18" s="24"/>
      <c r="T18" s="24"/>
      <c r="U18" s="24"/>
      <c r="V18" s="25" t="e">
        <f t="shared" si="0"/>
        <v>#DIV/0!</v>
      </c>
      <c r="W18" s="29" t="s">
        <v>80</v>
      </c>
      <c r="X18" s="31"/>
      <c r="Y18" s="31"/>
      <c r="Z18" s="30"/>
      <c r="AA18" s="27">
        <f t="shared" si="1"/>
        <v>3.1840277777777778E-3</v>
      </c>
      <c r="AB18" s="27"/>
    </row>
    <row r="19" spans="1:28" ht="18.75" x14ac:dyDescent="0.3">
      <c r="A19" s="16" t="s">
        <v>77</v>
      </c>
      <c r="B19" s="16">
        <v>15</v>
      </c>
      <c r="C19" s="16" t="s">
        <v>86</v>
      </c>
      <c r="D19" s="16" t="s">
        <v>80</v>
      </c>
      <c r="E19" s="16" t="s">
        <v>134</v>
      </c>
      <c r="F19" s="16"/>
      <c r="G19" s="16"/>
      <c r="H19" s="16"/>
      <c r="I19" s="16"/>
      <c r="J19" s="16">
        <v>10.4</v>
      </c>
      <c r="K19" s="16"/>
      <c r="L19" s="21"/>
      <c r="M19" s="21"/>
      <c r="N19" s="21"/>
      <c r="O19" s="21"/>
      <c r="P19" s="22">
        <v>3.3206018518518517E-2</v>
      </c>
      <c r="Q19" s="21"/>
      <c r="R19" s="23">
        <v>3.3206018518518517E-2</v>
      </c>
      <c r="S19" s="24"/>
      <c r="T19" s="24"/>
      <c r="U19" s="24"/>
      <c r="V19" s="25" t="e">
        <f t="shared" si="0"/>
        <v>#DIV/0!</v>
      </c>
      <c r="W19" s="29" t="s">
        <v>80</v>
      </c>
      <c r="X19" s="31"/>
      <c r="Y19" s="31"/>
      <c r="Z19" s="30"/>
      <c r="AA19" s="27">
        <f t="shared" si="1"/>
        <v>3.1928863960113958E-3</v>
      </c>
      <c r="AB19" s="27"/>
    </row>
    <row r="20" spans="1:28" ht="18.75" x14ac:dyDescent="0.3">
      <c r="A20" s="16" t="s">
        <v>79</v>
      </c>
      <c r="B20" s="16">
        <v>16</v>
      </c>
      <c r="C20" s="16" t="s">
        <v>87</v>
      </c>
      <c r="D20" s="16" t="s">
        <v>80</v>
      </c>
      <c r="E20" s="16" t="s">
        <v>134</v>
      </c>
      <c r="F20" s="16"/>
      <c r="G20" s="16"/>
      <c r="H20" s="16"/>
      <c r="I20" s="16"/>
      <c r="J20" s="16">
        <v>10.6</v>
      </c>
      <c r="K20" s="16"/>
      <c r="L20" s="21"/>
      <c r="M20" s="21"/>
      <c r="N20" s="21"/>
      <c r="O20" s="21"/>
      <c r="P20" s="22">
        <v>3.3923611111111113E-2</v>
      </c>
      <c r="Q20" s="21"/>
      <c r="R20" s="23">
        <v>3.3923611111111113E-2</v>
      </c>
      <c r="S20" s="24"/>
      <c r="T20" s="24"/>
      <c r="U20" s="24"/>
      <c r="V20" s="25" t="e">
        <f t="shared" si="0"/>
        <v>#DIV/0!</v>
      </c>
      <c r="W20" s="29" t="s">
        <v>80</v>
      </c>
      <c r="X20" s="31"/>
      <c r="Y20" s="31"/>
      <c r="Z20" s="30"/>
      <c r="AA20" s="27">
        <f t="shared" si="1"/>
        <v>3.2003406708595392E-3</v>
      </c>
      <c r="AB20" s="27"/>
    </row>
    <row r="21" spans="1:28" ht="18.75" x14ac:dyDescent="0.3">
      <c r="A21" s="16" t="s">
        <v>78</v>
      </c>
      <c r="B21" s="16">
        <v>17</v>
      </c>
      <c r="C21" s="16" t="s">
        <v>88</v>
      </c>
      <c r="D21" s="16" t="s">
        <v>80</v>
      </c>
      <c r="E21" s="16" t="s">
        <v>134</v>
      </c>
      <c r="F21" s="16"/>
      <c r="G21" s="16"/>
      <c r="H21" s="16"/>
      <c r="I21" s="16"/>
      <c r="J21" s="16">
        <v>12</v>
      </c>
      <c r="K21" s="16"/>
      <c r="L21" s="21"/>
      <c r="M21" s="21"/>
      <c r="N21" s="21"/>
      <c r="O21" s="21"/>
      <c r="P21" s="22">
        <v>3.695601851851852E-2</v>
      </c>
      <c r="Q21" s="21"/>
      <c r="R21" s="23">
        <v>3.695601851851852E-2</v>
      </c>
      <c r="S21" s="24"/>
      <c r="T21" s="24"/>
      <c r="U21" s="24"/>
      <c r="V21" s="25" t="e">
        <f t="shared" si="0"/>
        <v>#DIV/0!</v>
      </c>
      <c r="W21" s="29" t="s">
        <v>80</v>
      </c>
      <c r="X21" s="31"/>
      <c r="Y21" s="31"/>
      <c r="Z21" s="30"/>
      <c r="AA21" s="27">
        <f t="shared" si="1"/>
        <v>3.0796682098765435E-3</v>
      </c>
      <c r="AB21" s="27"/>
    </row>
    <row r="22" spans="1:28" ht="18.75" x14ac:dyDescent="0.3">
      <c r="A22" s="16" t="s">
        <v>162</v>
      </c>
      <c r="B22" s="16">
        <v>18</v>
      </c>
      <c r="C22" s="16" t="s">
        <v>88</v>
      </c>
      <c r="D22" s="16" t="s">
        <v>80</v>
      </c>
      <c r="E22" s="16" t="s">
        <v>134</v>
      </c>
      <c r="F22" s="16"/>
      <c r="G22" s="16"/>
      <c r="H22" s="16"/>
      <c r="I22" s="16"/>
      <c r="J22" s="16">
        <v>12</v>
      </c>
      <c r="K22" s="16"/>
      <c r="L22" s="21"/>
      <c r="M22" s="21"/>
      <c r="N22" s="21"/>
      <c r="O22" s="21"/>
      <c r="P22" s="22">
        <v>3.7499999999999999E-2</v>
      </c>
      <c r="Q22" s="21"/>
      <c r="R22" s="23">
        <v>3.7499999999999999E-2</v>
      </c>
      <c r="S22" s="24"/>
      <c r="T22" s="24"/>
      <c r="U22" s="24"/>
      <c r="V22" s="25" t="e">
        <f t="shared" si="0"/>
        <v>#DIV/0!</v>
      </c>
      <c r="W22" s="29"/>
      <c r="X22" s="27"/>
      <c r="Y22" s="27"/>
      <c r="Z22" s="30"/>
      <c r="AA22" s="27">
        <f t="shared" si="1"/>
        <v>3.1249999999999997E-3</v>
      </c>
      <c r="AB22" s="27"/>
    </row>
    <row r="23" spans="1:28" ht="18.75" x14ac:dyDescent="0.3">
      <c r="A23" s="16" t="s">
        <v>163</v>
      </c>
      <c r="B23" s="16">
        <v>19</v>
      </c>
      <c r="C23" s="16" t="s">
        <v>164</v>
      </c>
      <c r="D23" s="16"/>
      <c r="E23" s="16" t="s">
        <v>134</v>
      </c>
      <c r="F23" s="16"/>
      <c r="G23" s="16"/>
      <c r="H23" s="16"/>
      <c r="I23" s="16"/>
      <c r="J23" s="16">
        <v>10</v>
      </c>
      <c r="K23" s="16"/>
      <c r="L23" s="21"/>
      <c r="M23" s="21"/>
      <c r="N23" s="21"/>
      <c r="O23" s="21"/>
      <c r="P23" s="22">
        <v>3.3344907407407406E-2</v>
      </c>
      <c r="Q23" s="21"/>
      <c r="R23" s="23">
        <v>3.3344907407407406E-2</v>
      </c>
      <c r="S23" s="24"/>
      <c r="T23" s="24"/>
      <c r="U23" s="24"/>
      <c r="V23" s="25" t="e">
        <f t="shared" si="0"/>
        <v>#DIV/0!</v>
      </c>
      <c r="W23" s="29"/>
      <c r="X23" s="27"/>
      <c r="Y23" s="27"/>
      <c r="Z23" s="30"/>
      <c r="AA23" s="27">
        <f t="shared" si="1"/>
        <v>3.3344907407407407E-3</v>
      </c>
      <c r="AB23" s="27"/>
    </row>
    <row r="24" spans="1:28" ht="18.75" x14ac:dyDescent="0.3">
      <c r="A24" s="16" t="s">
        <v>314</v>
      </c>
      <c r="B24" s="16">
        <v>20</v>
      </c>
      <c r="C24" s="16" t="s">
        <v>165</v>
      </c>
      <c r="D24" s="16"/>
      <c r="E24" s="16" t="s">
        <v>134</v>
      </c>
      <c r="F24" s="16"/>
      <c r="G24" s="16"/>
      <c r="H24" s="16"/>
      <c r="I24" s="16"/>
      <c r="J24" s="16">
        <v>10</v>
      </c>
      <c r="K24" s="16"/>
      <c r="L24" s="21"/>
      <c r="M24" s="21"/>
      <c r="N24" s="21"/>
      <c r="O24" s="21"/>
      <c r="P24" s="22">
        <v>3.3888888888888885E-2</v>
      </c>
      <c r="Q24" s="21"/>
      <c r="R24" s="23">
        <f>P24</f>
        <v>3.3888888888888885E-2</v>
      </c>
      <c r="S24" s="24"/>
      <c r="T24" s="24"/>
      <c r="U24" s="24"/>
      <c r="V24" s="25" t="e">
        <f t="shared" si="0"/>
        <v>#DIV/0!</v>
      </c>
      <c r="W24" s="29"/>
      <c r="X24" s="27"/>
      <c r="Y24" s="27"/>
      <c r="Z24" s="30"/>
      <c r="AA24" s="27">
        <f t="shared" si="1"/>
        <v>3.3888888888888883E-3</v>
      </c>
      <c r="AB24" s="27"/>
    </row>
    <row r="25" spans="1:28" ht="18.75" x14ac:dyDescent="0.3">
      <c r="A25" s="16" t="s">
        <v>7</v>
      </c>
      <c r="B25" s="16">
        <v>21</v>
      </c>
      <c r="C25" s="16" t="s">
        <v>9</v>
      </c>
      <c r="D25" s="16" t="s">
        <v>33</v>
      </c>
      <c r="E25" s="16" t="s">
        <v>134</v>
      </c>
      <c r="F25" s="16"/>
      <c r="G25" s="16"/>
      <c r="H25" s="16"/>
      <c r="I25" s="16"/>
      <c r="J25" s="16">
        <v>10</v>
      </c>
      <c r="K25" s="16"/>
      <c r="L25" s="21"/>
      <c r="M25" s="21"/>
      <c r="N25" s="21"/>
      <c r="O25" s="21"/>
      <c r="P25" s="22">
        <v>3.4027777777777775E-2</v>
      </c>
      <c r="Q25" s="21"/>
      <c r="R25" s="23">
        <v>3.4027777777777775E-2</v>
      </c>
      <c r="S25" s="24">
        <v>82</v>
      </c>
      <c r="T25" s="24">
        <v>11</v>
      </c>
      <c r="U25" s="24">
        <v>223</v>
      </c>
      <c r="V25" s="25">
        <f t="shared" si="0"/>
        <v>0.36771300448430494</v>
      </c>
      <c r="W25" s="29" t="s">
        <v>19</v>
      </c>
      <c r="X25" s="27"/>
      <c r="Y25" s="27"/>
      <c r="Z25" s="30"/>
      <c r="AA25" s="27">
        <f t="shared" si="1"/>
        <v>3.4027777777777776E-3</v>
      </c>
      <c r="AB25" s="27"/>
    </row>
    <row r="26" spans="1:28" ht="18.75" x14ac:dyDescent="0.3">
      <c r="A26" s="16" t="s">
        <v>241</v>
      </c>
      <c r="B26" s="16">
        <v>22</v>
      </c>
      <c r="C26" s="16" t="s">
        <v>156</v>
      </c>
      <c r="D26" s="16" t="s">
        <v>240</v>
      </c>
      <c r="E26" s="16" t="s">
        <v>51</v>
      </c>
      <c r="F26" s="16"/>
      <c r="G26" s="16"/>
      <c r="H26" s="16"/>
      <c r="I26" s="16"/>
      <c r="J26" s="16">
        <v>23.2</v>
      </c>
      <c r="K26" s="16"/>
      <c r="L26" s="21"/>
      <c r="M26" s="21"/>
      <c r="N26" s="21"/>
      <c r="O26" s="21"/>
      <c r="P26" s="22">
        <v>9.3148148148148147E-2</v>
      </c>
      <c r="Q26" s="21"/>
      <c r="R26" s="23">
        <v>9.3148148148148147E-2</v>
      </c>
      <c r="S26" s="24">
        <v>718</v>
      </c>
      <c r="T26" s="24"/>
      <c r="U26" s="24">
        <v>1472</v>
      </c>
      <c r="V26" s="25">
        <f t="shared" si="0"/>
        <v>0.48777173913043476</v>
      </c>
      <c r="W26" s="29" t="s">
        <v>157</v>
      </c>
      <c r="X26" s="27"/>
      <c r="Y26" s="27"/>
      <c r="Z26" s="30"/>
      <c r="AA26" s="27">
        <f t="shared" si="1"/>
        <v>4.0150063856960409E-3</v>
      </c>
      <c r="AB26" s="27"/>
    </row>
    <row r="27" spans="1:28" ht="18.75" x14ac:dyDescent="0.3">
      <c r="A27" s="16" t="s">
        <v>313</v>
      </c>
      <c r="B27" s="16">
        <v>23</v>
      </c>
      <c r="C27" s="16" t="s">
        <v>50</v>
      </c>
      <c r="D27" s="16" t="s">
        <v>52</v>
      </c>
      <c r="E27" s="16" t="s">
        <v>51</v>
      </c>
      <c r="F27" s="16"/>
      <c r="G27" s="16"/>
      <c r="H27" s="16"/>
      <c r="I27" s="16"/>
      <c r="J27" s="16">
        <v>21.1</v>
      </c>
      <c r="K27" s="16"/>
      <c r="L27" s="21"/>
      <c r="M27" s="21"/>
      <c r="N27" s="21"/>
      <c r="O27" s="21"/>
      <c r="P27" s="22">
        <v>6.8148148148148138E-2</v>
      </c>
      <c r="Q27" s="21"/>
      <c r="R27" s="23">
        <f>P27</f>
        <v>6.8148148148148138E-2</v>
      </c>
      <c r="S27" s="24"/>
      <c r="T27" s="24">
        <v>16</v>
      </c>
      <c r="U27" s="24"/>
      <c r="V27" s="25" t="e">
        <f t="shared" si="0"/>
        <v>#DIV/0!</v>
      </c>
      <c r="W27" s="29"/>
      <c r="X27" s="27"/>
      <c r="Y27" s="27"/>
      <c r="Z27" s="28"/>
      <c r="AA27" s="27">
        <f t="shared" si="1"/>
        <v>3.2297700544146033E-3</v>
      </c>
      <c r="AB27" s="27"/>
    </row>
    <row r="28" spans="1:28" ht="18.75" x14ac:dyDescent="0.3">
      <c r="A28" s="16" t="s">
        <v>166</v>
      </c>
      <c r="B28" s="16">
        <v>24</v>
      </c>
      <c r="C28" s="16" t="s">
        <v>167</v>
      </c>
      <c r="D28" s="16"/>
      <c r="E28" s="16" t="s">
        <v>134</v>
      </c>
      <c r="F28" s="16"/>
      <c r="G28" s="16"/>
      <c r="H28" s="16"/>
      <c r="I28" s="16"/>
      <c r="J28" s="16">
        <v>13</v>
      </c>
      <c r="K28" s="16"/>
      <c r="L28" s="21"/>
      <c r="M28" s="21"/>
      <c r="N28" s="21"/>
      <c r="O28" s="21"/>
      <c r="P28" s="22">
        <v>4.5138888888888888E-2</v>
      </c>
      <c r="Q28" s="21"/>
      <c r="R28" s="23">
        <v>4.5138888888888888E-2</v>
      </c>
      <c r="S28" s="24"/>
      <c r="T28" s="24"/>
      <c r="U28" s="24"/>
      <c r="V28" s="25" t="e">
        <f t="shared" si="0"/>
        <v>#DIV/0!</v>
      </c>
      <c r="W28" s="29"/>
      <c r="X28" s="27"/>
      <c r="Y28" s="27"/>
      <c r="Z28" s="30"/>
      <c r="AA28" s="27">
        <f t="shared" si="1"/>
        <v>3.472222222222222E-3</v>
      </c>
      <c r="AB28" s="27"/>
    </row>
    <row r="29" spans="1:28" ht="18.75" x14ac:dyDescent="0.3">
      <c r="A29" s="16" t="s">
        <v>10</v>
      </c>
      <c r="B29" s="16">
        <v>25</v>
      </c>
      <c r="C29" s="16" t="s">
        <v>9</v>
      </c>
      <c r="D29" s="16" t="s">
        <v>33</v>
      </c>
      <c r="E29" s="16" t="s">
        <v>134</v>
      </c>
      <c r="F29" s="16"/>
      <c r="G29" s="16"/>
      <c r="H29" s="16"/>
      <c r="I29" s="16"/>
      <c r="J29" s="16">
        <v>10</v>
      </c>
      <c r="K29" s="16"/>
      <c r="L29" s="21"/>
      <c r="M29" s="21"/>
      <c r="N29" s="21"/>
      <c r="O29" s="21"/>
      <c r="P29" s="22">
        <v>3.1331018518518515E-2</v>
      </c>
      <c r="Q29" s="21"/>
      <c r="R29" s="23">
        <v>3.1331018518518515E-2</v>
      </c>
      <c r="S29" s="24"/>
      <c r="T29" s="24"/>
      <c r="U29" s="24"/>
      <c r="V29" s="25" t="e">
        <f t="shared" si="0"/>
        <v>#DIV/0!</v>
      </c>
      <c r="W29" s="29" t="s">
        <v>19</v>
      </c>
      <c r="X29" s="27"/>
      <c r="Y29" s="27"/>
      <c r="Z29" s="30"/>
      <c r="AA29" s="27">
        <f t="shared" si="1"/>
        <v>3.1331018518518513E-3</v>
      </c>
      <c r="AB29" s="27"/>
    </row>
    <row r="30" spans="1:28" ht="18.75" x14ac:dyDescent="0.3">
      <c r="A30" s="16" t="s">
        <v>28</v>
      </c>
      <c r="B30" s="16">
        <v>26</v>
      </c>
      <c r="C30" s="16" t="s">
        <v>9</v>
      </c>
      <c r="D30" s="16" t="s">
        <v>34</v>
      </c>
      <c r="E30" s="16" t="s">
        <v>134</v>
      </c>
      <c r="F30" s="16"/>
      <c r="G30" s="16"/>
      <c r="H30" s="16"/>
      <c r="I30" s="16"/>
      <c r="J30" s="16">
        <v>10</v>
      </c>
      <c r="K30" s="16"/>
      <c r="L30" s="21"/>
      <c r="M30" s="21"/>
      <c r="N30" s="21"/>
      <c r="O30" s="21"/>
      <c r="P30" s="22">
        <v>3.2025462962962964E-2</v>
      </c>
      <c r="Q30" s="21"/>
      <c r="R30" s="23">
        <v>3.2025462962962964E-2</v>
      </c>
      <c r="S30" s="24">
        <v>163</v>
      </c>
      <c r="T30" s="24">
        <v>23</v>
      </c>
      <c r="U30" s="24"/>
      <c r="V30" s="25" t="e">
        <f t="shared" si="0"/>
        <v>#DIV/0!</v>
      </c>
      <c r="W30" s="29" t="s">
        <v>19</v>
      </c>
      <c r="X30" s="27"/>
      <c r="Y30" s="27"/>
      <c r="Z30" s="30"/>
      <c r="AA30" s="27">
        <f t="shared" si="1"/>
        <v>3.2025462962962962E-3</v>
      </c>
      <c r="AB30" s="27"/>
    </row>
    <row r="31" spans="1:28" ht="18.75" x14ac:dyDescent="0.3">
      <c r="A31" s="16" t="s">
        <v>58</v>
      </c>
      <c r="B31" s="16">
        <v>27</v>
      </c>
      <c r="C31" s="16" t="s">
        <v>50</v>
      </c>
      <c r="D31" s="16" t="s">
        <v>52</v>
      </c>
      <c r="E31" s="16" t="s">
        <v>51</v>
      </c>
      <c r="F31" s="16"/>
      <c r="G31" s="16"/>
      <c r="H31" s="16"/>
      <c r="I31" s="16"/>
      <c r="J31" s="16">
        <v>21.1</v>
      </c>
      <c r="K31" s="16">
        <v>153</v>
      </c>
      <c r="L31" s="21"/>
      <c r="M31" s="21"/>
      <c r="N31" s="21"/>
      <c r="O31" s="21"/>
      <c r="P31" s="22">
        <v>7.2685185185185186E-2</v>
      </c>
      <c r="Q31" s="21"/>
      <c r="R31" s="23">
        <v>7.2685185185185186E-2</v>
      </c>
      <c r="S31" s="24">
        <v>211</v>
      </c>
      <c r="T31" s="24">
        <v>22</v>
      </c>
      <c r="U31" s="24">
        <f>546+188</f>
        <v>734</v>
      </c>
      <c r="V31" s="25">
        <f t="shared" si="0"/>
        <v>0.28746594005449594</v>
      </c>
      <c r="W31" s="29" t="s">
        <v>55</v>
      </c>
      <c r="X31" s="27"/>
      <c r="Y31" s="27"/>
      <c r="Z31" s="30"/>
      <c r="AA31" s="27">
        <f t="shared" si="1"/>
        <v>3.4447955064068805E-3</v>
      </c>
      <c r="AB31" s="27"/>
    </row>
    <row r="32" spans="1:28" ht="18.75" x14ac:dyDescent="0.3">
      <c r="A32" s="16" t="s">
        <v>155</v>
      </c>
      <c r="B32" s="16">
        <v>28</v>
      </c>
      <c r="C32" s="16" t="s">
        <v>25</v>
      </c>
      <c r="D32" s="16" t="s">
        <v>35</v>
      </c>
      <c r="E32" s="16" t="s">
        <v>51</v>
      </c>
      <c r="F32" s="16"/>
      <c r="G32" s="16"/>
      <c r="H32" s="16"/>
      <c r="I32" s="16"/>
      <c r="J32" s="16">
        <v>21.1</v>
      </c>
      <c r="K32" s="16"/>
      <c r="L32" s="21"/>
      <c r="M32" s="21"/>
      <c r="N32" s="21"/>
      <c r="O32" s="21"/>
      <c r="P32" s="22">
        <v>7.5219907407407416E-2</v>
      </c>
      <c r="Q32" s="21"/>
      <c r="R32" s="23">
        <v>7.5219907407407416E-2</v>
      </c>
      <c r="S32" s="24">
        <v>148</v>
      </c>
      <c r="T32" s="24">
        <v>23</v>
      </c>
      <c r="U32" s="24">
        <v>399</v>
      </c>
      <c r="V32" s="25">
        <f t="shared" si="0"/>
        <v>0.37092731829573933</v>
      </c>
      <c r="W32" s="29" t="s">
        <v>27</v>
      </c>
      <c r="X32" s="27"/>
      <c r="Y32" s="27"/>
      <c r="Z32" s="30"/>
      <c r="AA32" s="27">
        <f t="shared" si="1"/>
        <v>3.5649245216780763E-3</v>
      </c>
      <c r="AB32" s="27"/>
    </row>
    <row r="33" spans="1:28" ht="18.75" x14ac:dyDescent="0.3">
      <c r="A33" s="16" t="s">
        <v>11</v>
      </c>
      <c r="B33" s="16">
        <v>29</v>
      </c>
      <c r="C33" s="16" t="s">
        <v>9</v>
      </c>
      <c r="D33" s="16" t="s">
        <v>33</v>
      </c>
      <c r="E33" s="16" t="s">
        <v>134</v>
      </c>
      <c r="F33" s="16"/>
      <c r="G33" s="16"/>
      <c r="H33" s="16"/>
      <c r="I33" s="16"/>
      <c r="J33" s="16">
        <v>10</v>
      </c>
      <c r="K33" s="16"/>
      <c r="L33" s="21"/>
      <c r="M33" s="21"/>
      <c r="N33" s="21"/>
      <c r="O33" s="21"/>
      <c r="P33" s="22">
        <v>3.2164351851851854E-2</v>
      </c>
      <c r="Q33" s="21"/>
      <c r="R33" s="23">
        <v>3.2164351851851854E-2</v>
      </c>
      <c r="S33" s="24"/>
      <c r="T33" s="24"/>
      <c r="U33" s="24"/>
      <c r="V33" s="25" t="e">
        <f t="shared" si="0"/>
        <v>#DIV/0!</v>
      </c>
      <c r="W33" s="29" t="s">
        <v>19</v>
      </c>
      <c r="X33" s="27"/>
      <c r="Y33" s="27"/>
      <c r="Z33" s="30"/>
      <c r="AA33" s="27">
        <f t="shared" si="1"/>
        <v>3.2164351851851855E-3</v>
      </c>
      <c r="AB33" s="27"/>
    </row>
    <row r="34" spans="1:28" ht="18.75" x14ac:dyDescent="0.3">
      <c r="A34" s="16" t="s">
        <v>57</v>
      </c>
      <c r="B34" s="16">
        <v>30</v>
      </c>
      <c r="C34" s="16" t="s">
        <v>50</v>
      </c>
      <c r="D34" s="16" t="s">
        <v>52</v>
      </c>
      <c r="E34" s="16" t="s">
        <v>51</v>
      </c>
      <c r="F34" s="16"/>
      <c r="G34" s="16"/>
      <c r="H34" s="16"/>
      <c r="I34" s="16"/>
      <c r="J34" s="16">
        <v>21.1</v>
      </c>
      <c r="K34" s="16">
        <v>153</v>
      </c>
      <c r="L34" s="21"/>
      <c r="M34" s="21"/>
      <c r="N34" s="21"/>
      <c r="O34" s="21"/>
      <c r="P34" s="22">
        <v>7.3726851851851849E-2</v>
      </c>
      <c r="Q34" s="21"/>
      <c r="R34" s="23">
        <v>7.3726851851851849E-2</v>
      </c>
      <c r="S34" s="24">
        <v>304</v>
      </c>
      <c r="T34" s="24">
        <v>44</v>
      </c>
      <c r="U34" s="24">
        <f>848+294</f>
        <v>1142</v>
      </c>
      <c r="V34" s="25">
        <f t="shared" si="0"/>
        <v>0.26619964973730298</v>
      </c>
      <c r="W34" s="29" t="s">
        <v>55</v>
      </c>
      <c r="X34" s="27"/>
      <c r="Y34" s="27"/>
      <c r="Z34" s="30"/>
      <c r="AA34" s="27">
        <f t="shared" si="1"/>
        <v>3.4941635948744949E-3</v>
      </c>
      <c r="AB34" s="27"/>
    </row>
    <row r="35" spans="1:28" ht="18.75" x14ac:dyDescent="0.3">
      <c r="A35" s="16" t="s">
        <v>40</v>
      </c>
      <c r="B35" s="16">
        <v>31</v>
      </c>
      <c r="C35" s="16" t="s">
        <v>38</v>
      </c>
      <c r="D35" s="16" t="s">
        <v>39</v>
      </c>
      <c r="E35" s="16" t="s">
        <v>134</v>
      </c>
      <c r="F35" s="16"/>
      <c r="G35" s="16"/>
      <c r="H35" s="16"/>
      <c r="I35" s="16"/>
      <c r="J35" s="16">
        <v>10</v>
      </c>
      <c r="K35" s="16"/>
      <c r="L35" s="21"/>
      <c r="M35" s="21"/>
      <c r="N35" s="21"/>
      <c r="O35" s="21"/>
      <c r="P35" s="22">
        <v>3.2696759259259259E-2</v>
      </c>
      <c r="Q35" s="21"/>
      <c r="R35" s="23">
        <v>3.2696759259259259E-2</v>
      </c>
      <c r="S35" s="24"/>
      <c r="T35" s="24"/>
      <c r="U35" s="24"/>
      <c r="V35" s="25" t="e">
        <f t="shared" si="0"/>
        <v>#DIV/0!</v>
      </c>
      <c r="W35" s="29" t="s">
        <v>41</v>
      </c>
      <c r="X35" s="27"/>
      <c r="Y35" s="27"/>
      <c r="Z35" s="30"/>
      <c r="AA35" s="27">
        <f t="shared" si="1"/>
        <v>3.2696759259259259E-3</v>
      </c>
      <c r="AB35" s="27"/>
    </row>
    <row r="36" spans="1:28" ht="18.75" x14ac:dyDescent="0.3">
      <c r="A36" s="16" t="s">
        <v>13</v>
      </c>
      <c r="B36" s="16">
        <v>32</v>
      </c>
      <c r="C36" s="16" t="s">
        <v>9</v>
      </c>
      <c r="D36" s="16" t="s">
        <v>33</v>
      </c>
      <c r="E36" s="16" t="s">
        <v>134</v>
      </c>
      <c r="F36" s="16"/>
      <c r="G36" s="16"/>
      <c r="H36" s="16"/>
      <c r="I36" s="16"/>
      <c r="J36" s="16">
        <v>10</v>
      </c>
      <c r="K36" s="16"/>
      <c r="L36" s="21"/>
      <c r="M36" s="21"/>
      <c r="N36" s="21"/>
      <c r="O36" s="21"/>
      <c r="P36" s="22">
        <v>3.260416666666667E-2</v>
      </c>
      <c r="Q36" s="21"/>
      <c r="R36" s="23">
        <v>3.260416666666667E-2</v>
      </c>
      <c r="S36" s="24">
        <v>605</v>
      </c>
      <c r="T36" s="24">
        <v>75</v>
      </c>
      <c r="U36" s="24"/>
      <c r="V36" s="25" t="e">
        <f t="shared" si="0"/>
        <v>#DIV/0!</v>
      </c>
      <c r="W36" s="29" t="s">
        <v>19</v>
      </c>
      <c r="X36" s="27"/>
      <c r="Y36" s="27"/>
      <c r="Z36" s="30"/>
      <c r="AA36" s="27">
        <f t="shared" si="1"/>
        <v>3.2604166666666671E-3</v>
      </c>
      <c r="AB36" s="27"/>
    </row>
    <row r="37" spans="1:28" ht="18.75" x14ac:dyDescent="0.3">
      <c r="A37" s="16" t="s">
        <v>59</v>
      </c>
      <c r="B37" s="16">
        <v>33</v>
      </c>
      <c r="C37" s="16" t="s">
        <v>25</v>
      </c>
      <c r="D37" s="16" t="s">
        <v>35</v>
      </c>
      <c r="E37" s="16" t="s">
        <v>51</v>
      </c>
      <c r="F37" s="16"/>
      <c r="G37" s="16"/>
      <c r="H37" s="16"/>
      <c r="I37" s="16"/>
      <c r="J37" s="16">
        <v>21.1</v>
      </c>
      <c r="K37" s="16"/>
      <c r="L37" s="21"/>
      <c r="M37" s="21"/>
      <c r="N37" s="21"/>
      <c r="O37" s="21"/>
      <c r="P37" s="22">
        <v>6.5312499999999996E-2</v>
      </c>
      <c r="Q37" s="21"/>
      <c r="R37" s="23">
        <v>6.5312499999999996E-2</v>
      </c>
      <c r="S37" s="24">
        <v>75</v>
      </c>
      <c r="T37" s="24">
        <v>18</v>
      </c>
      <c r="U37" s="24">
        <v>430</v>
      </c>
      <c r="V37" s="25">
        <f t="shared" si="0"/>
        <v>0.1744186046511628</v>
      </c>
      <c r="W37" s="29" t="s">
        <v>27</v>
      </c>
      <c r="X37" s="27"/>
      <c r="Y37" s="27"/>
      <c r="Z37" s="30"/>
      <c r="AA37" s="27">
        <f t="shared" si="1"/>
        <v>3.0953791469194307E-3</v>
      </c>
      <c r="AB37" s="27"/>
    </row>
    <row r="38" spans="1:28" ht="18.75" x14ac:dyDescent="0.3">
      <c r="A38" s="16" t="s">
        <v>61</v>
      </c>
      <c r="B38" s="16">
        <v>34</v>
      </c>
      <c r="C38" s="16" t="s">
        <v>25</v>
      </c>
      <c r="D38" s="16" t="s">
        <v>35</v>
      </c>
      <c r="E38" s="16" t="s">
        <v>51</v>
      </c>
      <c r="F38" s="16"/>
      <c r="G38" s="16"/>
      <c r="H38" s="16"/>
      <c r="I38" s="16"/>
      <c r="J38" s="16">
        <v>21.1</v>
      </c>
      <c r="K38" s="16"/>
      <c r="L38" s="21"/>
      <c r="M38" s="21"/>
      <c r="N38" s="21"/>
      <c r="O38" s="21"/>
      <c r="P38" s="22">
        <v>7.0671296296296301E-2</v>
      </c>
      <c r="Q38" s="21"/>
      <c r="R38" s="23">
        <v>7.0671296296296301E-2</v>
      </c>
      <c r="S38" s="24">
        <v>191</v>
      </c>
      <c r="T38" s="24">
        <v>29</v>
      </c>
      <c r="U38" s="24">
        <v>407</v>
      </c>
      <c r="V38" s="25">
        <f t="shared" si="0"/>
        <v>0.46928746928746928</v>
      </c>
      <c r="W38" s="29" t="s">
        <v>27</v>
      </c>
      <c r="X38" s="27"/>
      <c r="Y38" s="27"/>
      <c r="Z38" s="30"/>
      <c r="AA38" s="27">
        <f t="shared" si="1"/>
        <v>3.3493505353694927E-3</v>
      </c>
      <c r="AB38" s="27"/>
    </row>
    <row r="39" spans="1:28" ht="18.75" x14ac:dyDescent="0.3">
      <c r="A39" s="16" t="s">
        <v>42</v>
      </c>
      <c r="B39" s="16">
        <v>35</v>
      </c>
      <c r="C39" s="16" t="s">
        <v>38</v>
      </c>
      <c r="D39" s="16" t="s">
        <v>39</v>
      </c>
      <c r="E39" s="16" t="s">
        <v>134</v>
      </c>
      <c r="F39" s="16"/>
      <c r="G39" s="16"/>
      <c r="H39" s="16"/>
      <c r="I39" s="16"/>
      <c r="J39" s="16">
        <v>10</v>
      </c>
      <c r="K39" s="16"/>
      <c r="L39" s="21"/>
      <c r="M39" s="21"/>
      <c r="N39" s="21"/>
      <c r="O39" s="21"/>
      <c r="P39" s="22">
        <v>3.2754629629629627E-2</v>
      </c>
      <c r="Q39" s="21"/>
      <c r="R39" s="23">
        <v>3.2754629629629627E-2</v>
      </c>
      <c r="S39" s="24">
        <v>643</v>
      </c>
      <c r="T39" s="24">
        <v>78</v>
      </c>
      <c r="U39" s="24"/>
      <c r="V39" s="25" t="e">
        <f t="shared" ref="V39:V70" si="2">S39/U39</f>
        <v>#DIV/0!</v>
      </c>
      <c r="W39" s="29" t="s">
        <v>41</v>
      </c>
      <c r="X39" s="27"/>
      <c r="Y39" s="27"/>
      <c r="Z39" s="30"/>
      <c r="AA39" s="27">
        <f t="shared" ref="AA39:AA70" si="3">P39/J39</f>
        <v>3.2754629629629627E-3</v>
      </c>
      <c r="AB39" s="27"/>
    </row>
    <row r="40" spans="1:28" ht="18.75" x14ac:dyDescent="0.3">
      <c r="A40" s="16" t="s">
        <v>158</v>
      </c>
      <c r="B40" s="16">
        <v>36</v>
      </c>
      <c r="C40" s="16" t="s">
        <v>38</v>
      </c>
      <c r="D40" s="16" t="s">
        <v>45</v>
      </c>
      <c r="E40" s="16" t="s">
        <v>134</v>
      </c>
      <c r="F40" s="16"/>
      <c r="G40" s="16"/>
      <c r="H40" s="16"/>
      <c r="I40" s="16"/>
      <c r="J40" s="16">
        <v>6.5</v>
      </c>
      <c r="K40" s="16"/>
      <c r="L40" s="21"/>
      <c r="M40" s="21"/>
      <c r="N40" s="21"/>
      <c r="O40" s="21"/>
      <c r="P40" s="22">
        <v>1.8402777777777778E-2</v>
      </c>
      <c r="Q40" s="21"/>
      <c r="R40" s="23">
        <v>1.8402777777777778E-2</v>
      </c>
      <c r="S40" s="24"/>
      <c r="T40" s="24"/>
      <c r="U40" s="24"/>
      <c r="V40" s="25" t="e">
        <f t="shared" si="2"/>
        <v>#DIV/0!</v>
      </c>
      <c r="W40" s="29"/>
      <c r="X40" s="27"/>
      <c r="Y40" s="27"/>
      <c r="Z40" s="30"/>
      <c r="AA40" s="27">
        <f t="shared" si="3"/>
        <v>2.8311965811965811E-3</v>
      </c>
      <c r="AB40" s="27"/>
    </row>
    <row r="41" spans="1:28" ht="18.75" x14ac:dyDescent="0.3">
      <c r="A41" s="16" t="s">
        <v>14</v>
      </c>
      <c r="B41" s="16">
        <v>37</v>
      </c>
      <c r="C41" s="16" t="s">
        <v>9</v>
      </c>
      <c r="D41" s="16" t="s">
        <v>33</v>
      </c>
      <c r="E41" s="16" t="s">
        <v>134</v>
      </c>
      <c r="F41" s="16"/>
      <c r="G41" s="16"/>
      <c r="H41" s="16"/>
      <c r="I41" s="16"/>
      <c r="J41" s="16">
        <v>10</v>
      </c>
      <c r="K41" s="16"/>
      <c r="L41" s="21"/>
      <c r="M41" s="21"/>
      <c r="N41" s="21"/>
      <c r="O41" s="21"/>
      <c r="P41" s="22">
        <v>3.0833333333333334E-2</v>
      </c>
      <c r="Q41" s="21"/>
      <c r="R41" s="23">
        <v>3.0833333333333334E-2</v>
      </c>
      <c r="S41" s="24"/>
      <c r="T41" s="24"/>
      <c r="U41" s="24"/>
      <c r="V41" s="25" t="e">
        <f t="shared" si="2"/>
        <v>#DIV/0!</v>
      </c>
      <c r="W41" s="29" t="s">
        <v>19</v>
      </c>
      <c r="X41" s="27"/>
      <c r="Y41" s="27"/>
      <c r="Z41" s="30"/>
      <c r="AA41" s="27">
        <f t="shared" si="3"/>
        <v>3.0833333333333333E-3</v>
      </c>
      <c r="AB41" s="27"/>
    </row>
    <row r="42" spans="1:28" ht="18.75" x14ac:dyDescent="0.3">
      <c r="A42" s="16" t="s">
        <v>145</v>
      </c>
      <c r="B42" s="16">
        <v>38</v>
      </c>
      <c r="C42" s="16" t="s">
        <v>114</v>
      </c>
      <c r="D42" s="16" t="s">
        <v>115</v>
      </c>
      <c r="E42" s="16" t="s">
        <v>113</v>
      </c>
      <c r="F42" s="16">
        <v>0.4</v>
      </c>
      <c r="G42" s="16"/>
      <c r="H42" s="16">
        <v>19</v>
      </c>
      <c r="I42" s="16"/>
      <c r="J42" s="16">
        <v>5</v>
      </c>
      <c r="K42" s="16"/>
      <c r="L42" s="21">
        <v>6.0416666666666665E-3</v>
      </c>
      <c r="M42" s="21"/>
      <c r="N42" s="21">
        <v>2.2615740740740742E-2</v>
      </c>
      <c r="O42" s="21"/>
      <c r="P42" s="22">
        <v>1.5590277777777778E-2</v>
      </c>
      <c r="Q42" s="21"/>
      <c r="R42" s="23">
        <v>4.8009259259259258E-2</v>
      </c>
      <c r="S42" s="24"/>
      <c r="T42" s="24"/>
      <c r="U42" s="24"/>
      <c r="V42" s="25" t="e">
        <f t="shared" si="2"/>
        <v>#DIV/0!</v>
      </c>
      <c r="W42" s="29" t="s">
        <v>146</v>
      </c>
      <c r="X42" s="27">
        <f>L42/F42/10</f>
        <v>1.5104166666666664E-3</v>
      </c>
      <c r="Y42" s="27"/>
      <c r="Z42" s="28">
        <f>H42/(HOUR(N42)+MINUTE(N42)/60+SECOND(N42)/3600)</f>
        <v>35.005117707267139</v>
      </c>
      <c r="AA42" s="27">
        <f t="shared" si="3"/>
        <v>3.1180555555555553E-3</v>
      </c>
      <c r="AB42" s="27"/>
    </row>
    <row r="43" spans="1:28" ht="18.75" x14ac:dyDescent="0.3">
      <c r="A43" s="16" t="s">
        <v>63</v>
      </c>
      <c r="B43" s="16">
        <v>39</v>
      </c>
      <c r="C43" s="16" t="s">
        <v>38</v>
      </c>
      <c r="D43" s="16" t="s">
        <v>62</v>
      </c>
      <c r="E43" s="16" t="s">
        <v>51</v>
      </c>
      <c r="F43" s="16"/>
      <c r="G43" s="16"/>
      <c r="H43" s="16"/>
      <c r="I43" s="16"/>
      <c r="J43" s="16">
        <v>21.1</v>
      </c>
      <c r="K43" s="16"/>
      <c r="L43" s="21"/>
      <c r="M43" s="21"/>
      <c r="N43" s="21"/>
      <c r="O43" s="21"/>
      <c r="P43" s="22">
        <v>6.8703703703703697E-2</v>
      </c>
      <c r="Q43" s="21"/>
      <c r="R43" s="23">
        <v>6.8703703703703697E-2</v>
      </c>
      <c r="S43" s="24">
        <v>701</v>
      </c>
      <c r="T43" s="24"/>
      <c r="U43" s="24">
        <v>6817</v>
      </c>
      <c r="V43" s="25">
        <f t="shared" si="2"/>
        <v>0.1028311574006161</v>
      </c>
      <c r="W43" s="29" t="s">
        <v>67</v>
      </c>
      <c r="X43" s="27"/>
      <c r="Y43" s="27"/>
      <c r="Z43" s="30"/>
      <c r="AA43" s="27">
        <f t="shared" si="3"/>
        <v>3.2560997015973316E-3</v>
      </c>
      <c r="AB43" s="27"/>
    </row>
    <row r="44" spans="1:28" ht="18.75" x14ac:dyDescent="0.3">
      <c r="A44" s="16" t="s">
        <v>143</v>
      </c>
      <c r="B44" s="16">
        <v>40</v>
      </c>
      <c r="C44" s="16" t="s">
        <v>25</v>
      </c>
      <c r="D44" s="16" t="s">
        <v>112</v>
      </c>
      <c r="E44" s="16" t="s">
        <v>113</v>
      </c>
      <c r="F44" s="16">
        <v>0.5</v>
      </c>
      <c r="G44" s="16"/>
      <c r="H44" s="16">
        <v>26.8</v>
      </c>
      <c r="I44" s="16"/>
      <c r="J44" s="16">
        <v>5</v>
      </c>
      <c r="K44" s="16"/>
      <c r="L44" s="21">
        <v>7.1296296296296307E-3</v>
      </c>
      <c r="M44" s="21"/>
      <c r="N44" s="21">
        <v>3.4131944444444444E-2</v>
      </c>
      <c r="O44" s="21"/>
      <c r="P44" s="22">
        <v>1.7858796296296296E-2</v>
      </c>
      <c r="Q44" s="21"/>
      <c r="R44" s="23">
        <v>5.9131944444444445E-2</v>
      </c>
      <c r="S44" s="24">
        <v>58</v>
      </c>
      <c r="T44" s="24">
        <v>28</v>
      </c>
      <c r="U44" s="24">
        <v>177</v>
      </c>
      <c r="V44" s="25">
        <f t="shared" si="2"/>
        <v>0.32768361581920902</v>
      </c>
      <c r="W44" s="29" t="s">
        <v>27</v>
      </c>
      <c r="X44" s="27">
        <f>L44/F44/10</f>
        <v>1.4259259259259262E-3</v>
      </c>
      <c r="Y44" s="27"/>
      <c r="Z44" s="28">
        <f>H44/(HOUR(N44)+MINUTE(N44)/60+SECOND(N44)/3600)</f>
        <v>32.71617497456765</v>
      </c>
      <c r="AA44" s="27">
        <f t="shared" si="3"/>
        <v>3.5717592592592593E-3</v>
      </c>
      <c r="AB44" s="27"/>
    </row>
    <row r="45" spans="1:28" ht="18.75" x14ac:dyDescent="0.3">
      <c r="A45" s="16" t="s">
        <v>46</v>
      </c>
      <c r="B45" s="16">
        <v>41</v>
      </c>
      <c r="C45" s="16" t="s">
        <v>38</v>
      </c>
      <c r="D45" s="16" t="s">
        <v>45</v>
      </c>
      <c r="E45" s="16" t="s">
        <v>134</v>
      </c>
      <c r="F45" s="16"/>
      <c r="G45" s="16"/>
      <c r="H45" s="16"/>
      <c r="I45" s="16"/>
      <c r="J45" s="16">
        <v>6.5</v>
      </c>
      <c r="K45" s="16"/>
      <c r="L45" s="21"/>
      <c r="M45" s="21"/>
      <c r="N45" s="21"/>
      <c r="O45" s="21"/>
      <c r="P45" s="22">
        <v>1.834490740740741E-2</v>
      </c>
      <c r="Q45" s="21"/>
      <c r="R45" s="23">
        <v>1.834490740740741E-2</v>
      </c>
      <c r="S45" s="24">
        <v>685</v>
      </c>
      <c r="T45" s="24"/>
      <c r="U45" s="24">
        <v>20000</v>
      </c>
      <c r="V45" s="25">
        <f t="shared" si="2"/>
        <v>3.4250000000000003E-2</v>
      </c>
      <c r="W45" s="29" t="s">
        <v>54</v>
      </c>
      <c r="X45" s="27"/>
      <c r="Y45" s="27"/>
      <c r="Z45" s="30"/>
      <c r="AA45" s="27">
        <f t="shared" si="3"/>
        <v>2.822293447293448E-3</v>
      </c>
      <c r="AB45" s="27"/>
    </row>
    <row r="46" spans="1:28" ht="18.75" x14ac:dyDescent="0.3">
      <c r="A46" s="16" t="s">
        <v>117</v>
      </c>
      <c r="B46" s="16">
        <v>42</v>
      </c>
      <c r="C46" s="16" t="s">
        <v>105</v>
      </c>
      <c r="D46" s="16" t="s">
        <v>111</v>
      </c>
      <c r="E46" s="16" t="s">
        <v>90</v>
      </c>
      <c r="F46" s="16">
        <v>1</v>
      </c>
      <c r="G46" s="16"/>
      <c r="H46" s="16">
        <v>53</v>
      </c>
      <c r="I46" s="16">
        <v>600</v>
      </c>
      <c r="J46" s="16">
        <v>12</v>
      </c>
      <c r="K46" s="16"/>
      <c r="L46" s="21">
        <v>1.5572916666666667E-2</v>
      </c>
      <c r="M46" s="21"/>
      <c r="N46" s="21">
        <v>6.8755787037037039E-2</v>
      </c>
      <c r="O46" s="21"/>
      <c r="P46" s="22">
        <v>4.1047453703703704E-2</v>
      </c>
      <c r="Q46" s="21"/>
      <c r="R46" s="23">
        <v>0.1253761574074074</v>
      </c>
      <c r="S46" s="24"/>
      <c r="T46" s="24"/>
      <c r="U46" s="24"/>
      <c r="V46" s="25" t="e">
        <f t="shared" si="2"/>
        <v>#DIV/0!</v>
      </c>
      <c r="W46" s="29" t="s">
        <v>110</v>
      </c>
      <c r="X46" s="27">
        <f>L46/F46/10</f>
        <v>1.5572916666666667E-3</v>
      </c>
      <c r="Y46" s="27"/>
      <c r="Z46" s="28">
        <f>H46/(HOUR(N46)+MINUTE(N46)/60+SECOND(N46)/3600)</f>
        <v>32.121212121212125</v>
      </c>
      <c r="AA46" s="27">
        <f t="shared" si="3"/>
        <v>3.4206211419753087E-3</v>
      </c>
      <c r="AB46" s="27"/>
    </row>
    <row r="47" spans="1:28" ht="18.75" x14ac:dyDescent="0.3">
      <c r="A47" s="16" t="s">
        <v>56</v>
      </c>
      <c r="B47" s="16">
        <v>43</v>
      </c>
      <c r="C47" s="16" t="s">
        <v>50</v>
      </c>
      <c r="D47" s="16" t="s">
        <v>52</v>
      </c>
      <c r="E47" s="16" t="s">
        <v>51</v>
      </c>
      <c r="F47" s="16"/>
      <c r="G47" s="16"/>
      <c r="H47" s="16"/>
      <c r="I47" s="16"/>
      <c r="J47" s="16">
        <v>21.1</v>
      </c>
      <c r="K47" s="16">
        <v>153</v>
      </c>
      <c r="L47" s="21"/>
      <c r="M47" s="21"/>
      <c r="N47" s="21"/>
      <c r="O47" s="21"/>
      <c r="P47" s="22">
        <v>6.9479166666666661E-2</v>
      </c>
      <c r="Q47" s="21"/>
      <c r="R47" s="23">
        <v>6.9479166666666661E-2</v>
      </c>
      <c r="S47" s="24">
        <v>208</v>
      </c>
      <c r="T47" s="24">
        <v>70</v>
      </c>
      <c r="U47" s="24">
        <f>964+346</f>
        <v>1310</v>
      </c>
      <c r="V47" s="25">
        <f t="shared" si="2"/>
        <v>0.15877862595419848</v>
      </c>
      <c r="W47" s="29" t="s">
        <v>55</v>
      </c>
      <c r="X47" s="27"/>
      <c r="Y47" s="27"/>
      <c r="Z47" s="30"/>
      <c r="AA47" s="27">
        <f t="shared" si="3"/>
        <v>3.292851500789889E-3</v>
      </c>
      <c r="AB47" s="27"/>
    </row>
    <row r="48" spans="1:28" ht="18.75" x14ac:dyDescent="0.3">
      <c r="A48" s="16" t="s">
        <v>169</v>
      </c>
      <c r="B48" s="16">
        <v>44</v>
      </c>
      <c r="C48" s="16" t="s">
        <v>100</v>
      </c>
      <c r="D48" s="16" t="s">
        <v>101</v>
      </c>
      <c r="E48" s="16" t="s">
        <v>168</v>
      </c>
      <c r="F48" s="16">
        <v>10</v>
      </c>
      <c r="G48" s="16"/>
      <c r="H48" s="16">
        <v>15</v>
      </c>
      <c r="I48" s="16"/>
      <c r="J48" s="16">
        <v>5</v>
      </c>
      <c r="K48" s="16"/>
      <c r="L48" s="21"/>
      <c r="M48" s="21"/>
      <c r="N48" s="21"/>
      <c r="O48" s="21"/>
      <c r="P48" s="22"/>
      <c r="Q48" s="21"/>
      <c r="R48" s="23">
        <v>6.8599537037037042E-2</v>
      </c>
      <c r="S48" s="24">
        <v>30</v>
      </c>
      <c r="T48" s="24">
        <v>5</v>
      </c>
      <c r="U48" s="24"/>
      <c r="V48" s="25" t="e">
        <f t="shared" si="2"/>
        <v>#DIV/0!</v>
      </c>
      <c r="W48" s="29" t="s">
        <v>103</v>
      </c>
      <c r="X48" s="27"/>
      <c r="Y48" s="27"/>
      <c r="Z48" s="30"/>
      <c r="AA48" s="27">
        <f t="shared" si="3"/>
        <v>0</v>
      </c>
      <c r="AB48" s="27"/>
    </row>
    <row r="49" spans="1:28" ht="18.75" x14ac:dyDescent="0.3">
      <c r="A49" s="16" t="s">
        <v>239</v>
      </c>
      <c r="B49" s="16">
        <v>45</v>
      </c>
      <c r="C49" s="16" t="s">
        <v>25</v>
      </c>
      <c r="D49" s="16" t="s">
        <v>35</v>
      </c>
      <c r="E49" s="16" t="s">
        <v>134</v>
      </c>
      <c r="F49" s="16"/>
      <c r="G49" s="16"/>
      <c r="H49" s="16"/>
      <c r="I49" s="16"/>
      <c r="J49" s="16">
        <v>10</v>
      </c>
      <c r="K49" s="16"/>
      <c r="L49" s="21"/>
      <c r="M49" s="21"/>
      <c r="N49" s="21"/>
      <c r="O49" s="21"/>
      <c r="P49" s="22">
        <v>3.0902777777777779E-2</v>
      </c>
      <c r="Q49" s="21"/>
      <c r="R49" s="23">
        <v>3.0902777777777779E-2</v>
      </c>
      <c r="S49" s="24">
        <v>66</v>
      </c>
      <c r="T49" s="24">
        <v>7</v>
      </c>
      <c r="U49" s="24">
        <v>201</v>
      </c>
      <c r="V49" s="25">
        <f t="shared" si="2"/>
        <v>0.32835820895522388</v>
      </c>
      <c r="W49" s="29" t="s">
        <v>27</v>
      </c>
      <c r="X49" s="27"/>
      <c r="Y49" s="27"/>
      <c r="Z49" s="30"/>
      <c r="AA49" s="27">
        <f t="shared" si="3"/>
        <v>3.0902777777777777E-3</v>
      </c>
      <c r="AB49" s="27"/>
    </row>
    <row r="50" spans="1:28" ht="18.75" x14ac:dyDescent="0.3">
      <c r="A50" s="16" t="s">
        <v>43</v>
      </c>
      <c r="B50" s="16">
        <v>46</v>
      </c>
      <c r="C50" s="16" t="s">
        <v>38</v>
      </c>
      <c r="D50" s="16" t="s">
        <v>39</v>
      </c>
      <c r="E50" s="16" t="s">
        <v>134</v>
      </c>
      <c r="F50" s="16"/>
      <c r="G50" s="16"/>
      <c r="H50" s="16"/>
      <c r="I50" s="16"/>
      <c r="J50" s="16">
        <v>10</v>
      </c>
      <c r="K50" s="16"/>
      <c r="L50" s="21"/>
      <c r="M50" s="21"/>
      <c r="N50" s="21"/>
      <c r="O50" s="21"/>
      <c r="P50" s="22">
        <v>3.3877314814814811E-2</v>
      </c>
      <c r="Q50" s="21"/>
      <c r="R50" s="23">
        <v>3.3877314814814811E-2</v>
      </c>
      <c r="S50" s="24"/>
      <c r="T50" s="24"/>
      <c r="U50" s="24"/>
      <c r="V50" s="25" t="e">
        <f t="shared" si="2"/>
        <v>#DIV/0!</v>
      </c>
      <c r="W50" s="29" t="s">
        <v>41</v>
      </c>
      <c r="X50" s="27"/>
      <c r="Y50" s="27"/>
      <c r="Z50" s="30"/>
      <c r="AA50" s="27">
        <f t="shared" si="3"/>
        <v>3.3877314814814811E-3</v>
      </c>
      <c r="AB50" s="27"/>
    </row>
    <row r="51" spans="1:28" ht="18.75" x14ac:dyDescent="0.3">
      <c r="A51" s="16" t="s">
        <v>15</v>
      </c>
      <c r="B51" s="16">
        <v>47</v>
      </c>
      <c r="C51" s="16" t="s">
        <v>9</v>
      </c>
      <c r="D51" s="16" t="s">
        <v>33</v>
      </c>
      <c r="E51" s="16" t="s">
        <v>134</v>
      </c>
      <c r="F51" s="16"/>
      <c r="G51" s="16"/>
      <c r="H51" s="16"/>
      <c r="I51" s="16"/>
      <c r="J51" s="16">
        <v>10</v>
      </c>
      <c r="K51" s="16"/>
      <c r="L51" s="21"/>
      <c r="M51" s="21"/>
      <c r="N51" s="21"/>
      <c r="O51" s="21"/>
      <c r="P51" s="22">
        <v>3.1261574074074074E-2</v>
      </c>
      <c r="Q51" s="21"/>
      <c r="R51" s="23">
        <v>3.1261574074074074E-2</v>
      </c>
      <c r="S51" s="24"/>
      <c r="T51" s="24"/>
      <c r="U51" s="24"/>
      <c r="V51" s="25" t="e">
        <f t="shared" si="2"/>
        <v>#DIV/0!</v>
      </c>
      <c r="W51" s="29" t="s">
        <v>19</v>
      </c>
      <c r="X51" s="27"/>
      <c r="Y51" s="27"/>
      <c r="Z51" s="30"/>
      <c r="AA51" s="27">
        <f t="shared" si="3"/>
        <v>3.1261574074074074E-3</v>
      </c>
      <c r="AB51" s="27"/>
    </row>
    <row r="52" spans="1:28" ht="18.75" x14ac:dyDescent="0.3">
      <c r="A52" s="16" t="s">
        <v>147</v>
      </c>
      <c r="B52" s="16">
        <v>48</v>
      </c>
      <c r="C52" s="16" t="s">
        <v>114</v>
      </c>
      <c r="D52" s="16" t="s">
        <v>115</v>
      </c>
      <c r="E52" s="16" t="s">
        <v>113</v>
      </c>
      <c r="F52" s="16">
        <v>0.4</v>
      </c>
      <c r="G52" s="16"/>
      <c r="H52" s="16">
        <v>19</v>
      </c>
      <c r="I52" s="16"/>
      <c r="J52" s="16">
        <v>5</v>
      </c>
      <c r="K52" s="16"/>
      <c r="L52" s="21">
        <v>5.7060185185185191E-3</v>
      </c>
      <c r="M52" s="21"/>
      <c r="N52" s="21">
        <v>2.3912037037037034E-2</v>
      </c>
      <c r="O52" s="21"/>
      <c r="P52" s="22">
        <v>1.5474537037037038E-2</v>
      </c>
      <c r="Q52" s="21"/>
      <c r="R52" s="23">
        <v>4.9108796296296296E-2</v>
      </c>
      <c r="S52" s="24"/>
      <c r="T52" s="24"/>
      <c r="U52" s="24"/>
      <c r="V52" s="25" t="e">
        <f t="shared" si="2"/>
        <v>#DIV/0!</v>
      </c>
      <c r="W52" s="29" t="s">
        <v>146</v>
      </c>
      <c r="X52" s="27">
        <f>L52/F52/10</f>
        <v>1.4265046296296296E-3</v>
      </c>
      <c r="Y52" s="27"/>
      <c r="Z52" s="28">
        <f>H52/(HOUR(N52)+MINUTE(N52)/60+SECOND(N52)/3600)</f>
        <v>33.107454017424978</v>
      </c>
      <c r="AA52" s="27">
        <f t="shared" si="3"/>
        <v>3.0949074074074078E-3</v>
      </c>
      <c r="AB52" s="27"/>
    </row>
    <row r="53" spans="1:28" ht="18.75" x14ac:dyDescent="0.3">
      <c r="A53" s="16" t="s">
        <v>137</v>
      </c>
      <c r="B53" s="16">
        <v>49</v>
      </c>
      <c r="C53" s="16" t="s">
        <v>97</v>
      </c>
      <c r="D53" s="16" t="s">
        <v>245</v>
      </c>
      <c r="E53" s="16" t="s">
        <v>113</v>
      </c>
      <c r="F53" s="16">
        <v>0.4</v>
      </c>
      <c r="G53" s="16"/>
      <c r="H53" s="16">
        <v>20</v>
      </c>
      <c r="I53" s="16"/>
      <c r="J53" s="16">
        <v>4</v>
      </c>
      <c r="K53" s="16"/>
      <c r="L53" s="21">
        <v>5.6249999999999989E-3</v>
      </c>
      <c r="M53" s="21"/>
      <c r="N53" s="21">
        <v>2.3113425925925926E-2</v>
      </c>
      <c r="O53" s="21"/>
      <c r="P53" s="22">
        <v>1.275462962962963E-2</v>
      </c>
      <c r="Q53" s="21"/>
      <c r="R53" s="23">
        <v>4.4212962962962961E-2</v>
      </c>
      <c r="S53" s="24">
        <v>89</v>
      </c>
      <c r="T53" s="24">
        <v>12</v>
      </c>
      <c r="U53" s="24">
        <v>320</v>
      </c>
      <c r="V53" s="25">
        <f t="shared" si="2"/>
        <v>0.27812500000000001</v>
      </c>
      <c r="W53" s="29" t="s">
        <v>99</v>
      </c>
      <c r="X53" s="27">
        <f>L53/F53/10</f>
        <v>1.4062499999999997E-3</v>
      </c>
      <c r="Y53" s="27"/>
      <c r="Z53" s="28">
        <f>H53/(HOUR(N53)+MINUTE(N53)/60+SECOND(N53)/3600)</f>
        <v>36.054081121682522</v>
      </c>
      <c r="AA53" s="27">
        <f t="shared" si="3"/>
        <v>3.1886574074074074E-3</v>
      </c>
      <c r="AB53" s="27"/>
    </row>
    <row r="54" spans="1:28" ht="18.75" x14ac:dyDescent="0.3">
      <c r="A54" s="16" t="s">
        <v>64</v>
      </c>
      <c r="B54" s="16">
        <v>50</v>
      </c>
      <c r="C54" s="16" t="s">
        <v>38</v>
      </c>
      <c r="D54" s="16" t="s">
        <v>62</v>
      </c>
      <c r="E54" s="16" t="s">
        <v>51</v>
      </c>
      <c r="F54" s="16"/>
      <c r="G54" s="16"/>
      <c r="H54" s="16"/>
      <c r="I54" s="16"/>
      <c r="J54" s="16">
        <v>21.1</v>
      </c>
      <c r="K54" s="16"/>
      <c r="L54" s="21"/>
      <c r="M54" s="21"/>
      <c r="N54" s="21"/>
      <c r="O54" s="21"/>
      <c r="P54" s="22">
        <v>7.0960648148148148E-2</v>
      </c>
      <c r="Q54" s="21"/>
      <c r="R54" s="23">
        <v>7.0960648148148148E-2</v>
      </c>
      <c r="S54" s="24">
        <v>929</v>
      </c>
      <c r="T54" s="24"/>
      <c r="U54" s="24">
        <v>7176</v>
      </c>
      <c r="V54" s="25">
        <f t="shared" si="2"/>
        <v>0.12945930880713488</v>
      </c>
      <c r="W54" s="29" t="s">
        <v>67</v>
      </c>
      <c r="X54" s="27"/>
      <c r="Y54" s="27"/>
      <c r="Z54" s="30"/>
      <c r="AA54" s="27">
        <f t="shared" si="3"/>
        <v>3.3630638932771631E-3</v>
      </c>
      <c r="AB54" s="27"/>
    </row>
    <row r="55" spans="1:28" ht="18.75" x14ac:dyDescent="0.3">
      <c r="A55" s="16" t="s">
        <v>130</v>
      </c>
      <c r="B55" s="16">
        <v>51</v>
      </c>
      <c r="C55" s="16" t="s">
        <v>25</v>
      </c>
      <c r="D55" s="16" t="s">
        <v>112</v>
      </c>
      <c r="E55" s="16" t="s">
        <v>90</v>
      </c>
      <c r="F55" s="16">
        <v>1.5</v>
      </c>
      <c r="G55" s="16"/>
      <c r="H55" s="16">
        <v>47.6</v>
      </c>
      <c r="I55" s="16"/>
      <c r="J55" s="16">
        <v>10</v>
      </c>
      <c r="K55" s="16"/>
      <c r="L55" s="21">
        <v>2.3495370370370371E-2</v>
      </c>
      <c r="M55" s="21"/>
      <c r="N55" s="21">
        <v>6.0972222222222226E-2</v>
      </c>
      <c r="O55" s="21"/>
      <c r="P55" s="22">
        <v>3.7210648148148152E-2</v>
      </c>
      <c r="Q55" s="21"/>
      <c r="R55" s="23">
        <v>0.12168981481481482</v>
      </c>
      <c r="S55" s="24">
        <v>225</v>
      </c>
      <c r="T55" s="24">
        <v>42</v>
      </c>
      <c r="U55" s="24">
        <v>341</v>
      </c>
      <c r="V55" s="25">
        <f t="shared" si="2"/>
        <v>0.65982404692082108</v>
      </c>
      <c r="W55" s="29" t="s">
        <v>27</v>
      </c>
      <c r="X55" s="27">
        <f>L55/F55/10</f>
        <v>1.566358024691358E-3</v>
      </c>
      <c r="Y55" s="27"/>
      <c r="Z55" s="28">
        <f>H55/(HOUR(N55)+MINUTE(N55)/60+SECOND(N55)/3600)</f>
        <v>32.52847380410023</v>
      </c>
      <c r="AA55" s="27">
        <f t="shared" si="3"/>
        <v>3.7210648148148151E-3</v>
      </c>
      <c r="AB55" s="27"/>
    </row>
    <row r="56" spans="1:28" ht="18.75" x14ac:dyDescent="0.3">
      <c r="A56" s="16" t="s">
        <v>29</v>
      </c>
      <c r="B56" s="16">
        <v>52</v>
      </c>
      <c r="C56" s="16" t="s">
        <v>9</v>
      </c>
      <c r="D56" s="16" t="s">
        <v>34</v>
      </c>
      <c r="E56" s="16" t="s">
        <v>134</v>
      </c>
      <c r="F56" s="16"/>
      <c r="G56" s="16"/>
      <c r="H56" s="16"/>
      <c r="I56" s="16"/>
      <c r="J56" s="16">
        <v>10</v>
      </c>
      <c r="K56" s="16"/>
      <c r="L56" s="21"/>
      <c r="M56" s="21"/>
      <c r="N56" s="21"/>
      <c r="O56" s="21"/>
      <c r="P56" s="22">
        <v>2.9803240740740741E-2</v>
      </c>
      <c r="Q56" s="21"/>
      <c r="R56" s="23">
        <v>2.9803240740740741E-2</v>
      </c>
      <c r="S56" s="24"/>
      <c r="T56" s="24"/>
      <c r="U56" s="24"/>
      <c r="V56" s="25" t="e">
        <f t="shared" si="2"/>
        <v>#DIV/0!</v>
      </c>
      <c r="W56" s="29" t="s">
        <v>19</v>
      </c>
      <c r="X56" s="27"/>
      <c r="Y56" s="27"/>
      <c r="Z56" s="30"/>
      <c r="AA56" s="27">
        <f t="shared" si="3"/>
        <v>2.980324074074074E-3</v>
      </c>
      <c r="AB56" s="27"/>
    </row>
    <row r="57" spans="1:28" ht="18.75" x14ac:dyDescent="0.3">
      <c r="A57" s="16" t="s">
        <v>116</v>
      </c>
      <c r="B57" s="16">
        <v>53</v>
      </c>
      <c r="C57" s="16" t="s">
        <v>105</v>
      </c>
      <c r="D57" s="16" t="s">
        <v>111</v>
      </c>
      <c r="E57" s="16" t="s">
        <v>90</v>
      </c>
      <c r="F57" s="16">
        <v>1.2</v>
      </c>
      <c r="G57" s="16"/>
      <c r="H57" s="16">
        <v>55</v>
      </c>
      <c r="I57" s="16">
        <v>600</v>
      </c>
      <c r="J57" s="16">
        <v>12</v>
      </c>
      <c r="K57" s="16"/>
      <c r="L57" s="21">
        <v>1.8590277777777778E-2</v>
      </c>
      <c r="M57" s="21"/>
      <c r="N57" s="21">
        <v>6.7582175925925927E-2</v>
      </c>
      <c r="O57" s="21"/>
      <c r="P57" s="22">
        <v>4.0151620370370372E-2</v>
      </c>
      <c r="Q57" s="21"/>
      <c r="R57" s="23">
        <v>0.12632407407407406</v>
      </c>
      <c r="S57" s="24"/>
      <c r="T57" s="24"/>
      <c r="U57" s="24"/>
      <c r="V57" s="25" t="e">
        <f t="shared" si="2"/>
        <v>#DIV/0!</v>
      </c>
      <c r="W57" s="29" t="s">
        <v>110</v>
      </c>
      <c r="X57" s="27">
        <f>L57/F57/10</f>
        <v>1.5491898148148149E-3</v>
      </c>
      <c r="Y57" s="27"/>
      <c r="Z57" s="28">
        <f>H57/(HOUR(N57)+MINUTE(N57)/60+SECOND(N57)/3600)</f>
        <v>33.909916081520812</v>
      </c>
      <c r="AA57" s="27">
        <f t="shared" si="3"/>
        <v>3.345968364197531E-3</v>
      </c>
      <c r="AB57" s="27"/>
    </row>
    <row r="58" spans="1:28" ht="18.75" x14ac:dyDescent="0.3">
      <c r="A58" s="16" t="s">
        <v>53</v>
      </c>
      <c r="B58" s="16">
        <v>54</v>
      </c>
      <c r="C58" s="16" t="s">
        <v>50</v>
      </c>
      <c r="D58" s="16" t="s">
        <v>52</v>
      </c>
      <c r="E58" s="16" t="s">
        <v>51</v>
      </c>
      <c r="F58" s="16"/>
      <c r="G58" s="16"/>
      <c r="H58" s="16"/>
      <c r="I58" s="16"/>
      <c r="J58" s="16">
        <v>21.1</v>
      </c>
      <c r="K58" s="16">
        <v>153</v>
      </c>
      <c r="L58" s="21"/>
      <c r="M58" s="21"/>
      <c r="N58" s="21"/>
      <c r="O58" s="21"/>
      <c r="P58" s="22">
        <v>6.8773148148148153E-2</v>
      </c>
      <c r="Q58" s="21"/>
      <c r="R58" s="23">
        <v>6.8773148148148153E-2</v>
      </c>
      <c r="S58" s="24">
        <v>286</v>
      </c>
      <c r="T58" s="24">
        <v>91</v>
      </c>
      <c r="U58" s="24">
        <f>1136+358</f>
        <v>1494</v>
      </c>
      <c r="V58" s="25">
        <f t="shared" si="2"/>
        <v>0.19143239625167335</v>
      </c>
      <c r="W58" s="29" t="s">
        <v>55</v>
      </c>
      <c r="X58" s="27"/>
      <c r="Y58" s="27"/>
      <c r="Z58" s="30"/>
      <c r="AA58" s="27">
        <f t="shared" si="3"/>
        <v>3.2593909074951728E-3</v>
      </c>
      <c r="AB58" s="27"/>
    </row>
    <row r="59" spans="1:28" ht="18.75" x14ac:dyDescent="0.3">
      <c r="A59" s="16" t="s">
        <v>170</v>
      </c>
      <c r="B59" s="16">
        <v>55</v>
      </c>
      <c r="C59" s="16" t="s">
        <v>38</v>
      </c>
      <c r="D59" s="16" t="s">
        <v>171</v>
      </c>
      <c r="E59" s="16" t="s">
        <v>134</v>
      </c>
      <c r="F59" s="16"/>
      <c r="G59" s="16"/>
      <c r="H59" s="16"/>
      <c r="I59" s="16"/>
      <c r="J59" s="16">
        <v>6.75</v>
      </c>
      <c r="K59" s="16"/>
      <c r="L59" s="21"/>
      <c r="M59" s="21"/>
      <c r="N59" s="21"/>
      <c r="O59" s="21"/>
      <c r="P59" s="22">
        <v>1.9444444444444445E-2</v>
      </c>
      <c r="Q59" s="21"/>
      <c r="R59" s="23">
        <v>1.9444444444444445E-2</v>
      </c>
      <c r="S59" s="24"/>
      <c r="T59" s="24"/>
      <c r="U59" s="24"/>
      <c r="V59" s="25" t="e">
        <f t="shared" si="2"/>
        <v>#DIV/0!</v>
      </c>
      <c r="W59" s="29"/>
      <c r="X59" s="27"/>
      <c r="Y59" s="27"/>
      <c r="Z59" s="30"/>
      <c r="AA59" s="27">
        <f t="shared" si="3"/>
        <v>2.8806584362139919E-3</v>
      </c>
      <c r="AB59" s="27"/>
    </row>
    <row r="60" spans="1:28" ht="18.75" x14ac:dyDescent="0.3">
      <c r="A60" s="16" t="s">
        <v>16</v>
      </c>
      <c r="B60" s="16">
        <v>56</v>
      </c>
      <c r="C60" s="16" t="s">
        <v>9</v>
      </c>
      <c r="D60" s="16" t="s">
        <v>33</v>
      </c>
      <c r="E60" s="16" t="s">
        <v>134</v>
      </c>
      <c r="F60" s="16"/>
      <c r="G60" s="16"/>
      <c r="H60" s="16"/>
      <c r="I60" s="16"/>
      <c r="J60" s="16">
        <v>10</v>
      </c>
      <c r="K60" s="16"/>
      <c r="L60" s="21"/>
      <c r="M60" s="21"/>
      <c r="N60" s="21"/>
      <c r="O60" s="21"/>
      <c r="P60" s="22">
        <v>3.1481481481481485E-2</v>
      </c>
      <c r="Q60" s="21"/>
      <c r="R60" s="23">
        <v>3.1481481481481485E-2</v>
      </c>
      <c r="S60" s="24"/>
      <c r="T60" s="24"/>
      <c r="U60" s="24"/>
      <c r="V60" s="25" t="e">
        <f t="shared" si="2"/>
        <v>#DIV/0!</v>
      </c>
      <c r="W60" s="29" t="s">
        <v>19</v>
      </c>
      <c r="X60" s="27"/>
      <c r="Y60" s="27"/>
      <c r="Z60" s="30"/>
      <c r="AA60" s="27">
        <f t="shared" si="3"/>
        <v>3.1481481481481486E-3</v>
      </c>
      <c r="AB60" s="27"/>
    </row>
    <row r="61" spans="1:28" ht="18.75" x14ac:dyDescent="0.3">
      <c r="A61" s="16" t="s">
        <v>148</v>
      </c>
      <c r="B61" s="16">
        <v>57</v>
      </c>
      <c r="C61" s="16" t="s">
        <v>114</v>
      </c>
      <c r="D61" s="16" t="s">
        <v>115</v>
      </c>
      <c r="E61" s="16" t="s">
        <v>113</v>
      </c>
      <c r="F61" s="16">
        <v>0.4</v>
      </c>
      <c r="G61" s="16"/>
      <c r="H61" s="16">
        <v>19</v>
      </c>
      <c r="I61" s="16"/>
      <c r="J61" s="16">
        <v>5</v>
      </c>
      <c r="K61" s="16"/>
      <c r="L61" s="21">
        <v>6.0879629629629643E-3</v>
      </c>
      <c r="M61" s="21"/>
      <c r="N61" s="21">
        <v>2.6076388888888885E-2</v>
      </c>
      <c r="O61" s="21"/>
      <c r="P61" s="22">
        <v>1.8275462962962962E-2</v>
      </c>
      <c r="Q61" s="21"/>
      <c r="R61" s="23">
        <v>5.2060185185185182E-2</v>
      </c>
      <c r="S61" s="24"/>
      <c r="T61" s="24"/>
      <c r="U61" s="24"/>
      <c r="V61" s="25" t="e">
        <f t="shared" si="2"/>
        <v>#DIV/0!</v>
      </c>
      <c r="W61" s="29" t="s">
        <v>146</v>
      </c>
      <c r="X61" s="27">
        <f>L61/F61/10</f>
        <v>1.5219907407407409E-3</v>
      </c>
      <c r="Y61" s="27"/>
      <c r="Z61" s="28">
        <f>H61/(HOUR(N61)+MINUTE(N61)/60+SECOND(N61)/3600)</f>
        <v>30.359520639147803</v>
      </c>
      <c r="AA61" s="27">
        <f t="shared" si="3"/>
        <v>3.6550925925925926E-3</v>
      </c>
      <c r="AB61" s="27"/>
    </row>
    <row r="62" spans="1:28" ht="18.75" x14ac:dyDescent="0.3">
      <c r="A62" s="16" t="s">
        <v>135</v>
      </c>
      <c r="B62" s="16">
        <v>58</v>
      </c>
      <c r="C62" s="16" t="s">
        <v>89</v>
      </c>
      <c r="D62" s="16" t="s">
        <v>95</v>
      </c>
      <c r="E62" s="16" t="s">
        <v>113</v>
      </c>
      <c r="F62" s="16">
        <v>0.7</v>
      </c>
      <c r="G62" s="16"/>
      <c r="H62" s="16">
        <v>20</v>
      </c>
      <c r="I62" s="16"/>
      <c r="J62" s="16">
        <v>5</v>
      </c>
      <c r="K62" s="16"/>
      <c r="L62" s="21">
        <v>1.1701388888888891E-2</v>
      </c>
      <c r="M62" s="21"/>
      <c r="N62" s="21">
        <v>3.650462962962963E-2</v>
      </c>
      <c r="O62" s="21"/>
      <c r="P62" s="22">
        <v>1.6053240740740739E-2</v>
      </c>
      <c r="Q62" s="21"/>
      <c r="R62" s="23">
        <v>6.4270833333333333E-2</v>
      </c>
      <c r="S62" s="24">
        <v>36</v>
      </c>
      <c r="T62" s="24">
        <v>5</v>
      </c>
      <c r="U62" s="24">
        <v>123</v>
      </c>
      <c r="V62" s="25">
        <f t="shared" si="2"/>
        <v>0.29268292682926828</v>
      </c>
      <c r="W62" s="29" t="s">
        <v>94</v>
      </c>
      <c r="X62" s="27">
        <f>L62/F62/10</f>
        <v>1.6716269841269844E-3</v>
      </c>
      <c r="Y62" s="27"/>
      <c r="Z62" s="28">
        <f>H62/(HOUR(N62)+MINUTE(N62)/60+SECOND(N62)/3600)</f>
        <v>22.828154724159795</v>
      </c>
      <c r="AA62" s="27">
        <f t="shared" si="3"/>
        <v>3.2106481481481478E-3</v>
      </c>
      <c r="AB62" s="27"/>
    </row>
    <row r="63" spans="1:28" ht="18.75" x14ac:dyDescent="0.3">
      <c r="A63" s="16" t="s">
        <v>139</v>
      </c>
      <c r="B63" s="16">
        <v>59</v>
      </c>
      <c r="C63" s="16" t="s">
        <v>97</v>
      </c>
      <c r="D63" s="16" t="s">
        <v>245</v>
      </c>
      <c r="E63" s="16" t="s">
        <v>113</v>
      </c>
      <c r="F63" s="16">
        <v>0.4</v>
      </c>
      <c r="G63" s="16"/>
      <c r="H63" s="16">
        <v>20</v>
      </c>
      <c r="I63" s="16"/>
      <c r="J63" s="16">
        <v>4</v>
      </c>
      <c r="K63" s="16"/>
      <c r="L63" s="21">
        <v>5.5208333333333333E-3</v>
      </c>
      <c r="M63" s="21">
        <v>1.7939814814814815E-3</v>
      </c>
      <c r="N63" s="21">
        <v>2.3935185185185184E-2</v>
      </c>
      <c r="O63" s="21">
        <v>1.0185185185185186E-3</v>
      </c>
      <c r="P63" s="22">
        <v>1.1828703703703704E-2</v>
      </c>
      <c r="Q63" s="21"/>
      <c r="R63" s="23">
        <v>4.4120370370370372E-2</v>
      </c>
      <c r="S63" s="24">
        <v>79</v>
      </c>
      <c r="T63" s="24">
        <v>10</v>
      </c>
      <c r="U63" s="24">
        <v>413</v>
      </c>
      <c r="V63" s="25">
        <f t="shared" si="2"/>
        <v>0.19128329297820823</v>
      </c>
      <c r="W63" s="29" t="s">
        <v>99</v>
      </c>
      <c r="X63" s="27">
        <f>L63/F63/10</f>
        <v>1.3802083333333333E-3</v>
      </c>
      <c r="Y63" s="27"/>
      <c r="Z63" s="28">
        <f>H63/(HOUR(N63)+MINUTE(N63)/60+SECOND(N63)/3600)</f>
        <v>34.81624758220503</v>
      </c>
      <c r="AA63" s="27">
        <f t="shared" si="3"/>
        <v>2.957175925925926E-3</v>
      </c>
      <c r="AB63" s="27"/>
    </row>
    <row r="64" spans="1:28" ht="18.75" x14ac:dyDescent="0.3">
      <c r="A64" s="16" t="s">
        <v>131</v>
      </c>
      <c r="B64" s="16">
        <v>60</v>
      </c>
      <c r="C64" s="16" t="s">
        <v>25</v>
      </c>
      <c r="D64" s="16" t="s">
        <v>112</v>
      </c>
      <c r="E64" s="16" t="s">
        <v>90</v>
      </c>
      <c r="F64" s="16">
        <v>1.5</v>
      </c>
      <c r="G64" s="16"/>
      <c r="H64" s="16">
        <v>47.6</v>
      </c>
      <c r="I64" s="16"/>
      <c r="J64" s="16">
        <v>10</v>
      </c>
      <c r="K64" s="16"/>
      <c r="L64" s="21">
        <v>2.3587962962962963E-2</v>
      </c>
      <c r="M64" s="21"/>
      <c r="N64" s="21">
        <v>6.1678240740740742E-2</v>
      </c>
      <c r="O64" s="21"/>
      <c r="P64" s="22">
        <v>3.5567129629629629E-2</v>
      </c>
      <c r="Q64" s="21"/>
      <c r="R64" s="23">
        <v>0.12085648148148148</v>
      </c>
      <c r="S64" s="24">
        <v>230</v>
      </c>
      <c r="T64" s="24">
        <v>41</v>
      </c>
      <c r="U64" s="24">
        <v>352</v>
      </c>
      <c r="V64" s="25">
        <f t="shared" si="2"/>
        <v>0.65340909090909094</v>
      </c>
      <c r="W64" s="29" t="s">
        <v>27</v>
      </c>
      <c r="X64" s="27">
        <f>L64/F64/10</f>
        <v>1.572530864197531E-3</v>
      </c>
      <c r="Y64" s="27"/>
      <c r="Z64" s="28">
        <f>H64/(HOUR(N64)+MINUTE(N64)/60+SECOND(N64)/3600)</f>
        <v>32.156126853068116</v>
      </c>
      <c r="AA64" s="27">
        <f t="shared" si="3"/>
        <v>3.5567129629629629E-3</v>
      </c>
      <c r="AB64" s="27"/>
    </row>
    <row r="65" spans="1:28" ht="18.75" x14ac:dyDescent="0.3">
      <c r="A65" s="16" t="s">
        <v>47</v>
      </c>
      <c r="B65" s="16">
        <v>61</v>
      </c>
      <c r="C65" s="16" t="s">
        <v>38</v>
      </c>
      <c r="D65" s="16" t="s">
        <v>45</v>
      </c>
      <c r="E65" s="16" t="s">
        <v>134</v>
      </c>
      <c r="F65" s="16"/>
      <c r="G65" s="16"/>
      <c r="H65" s="16"/>
      <c r="I65" s="16"/>
      <c r="J65" s="16">
        <v>7</v>
      </c>
      <c r="K65" s="16"/>
      <c r="L65" s="21"/>
      <c r="M65" s="21"/>
      <c r="N65" s="21"/>
      <c r="O65" s="21"/>
      <c r="P65" s="22">
        <v>1.9814814814814816E-2</v>
      </c>
      <c r="Q65" s="21"/>
      <c r="R65" s="23">
        <v>1.9814814814814816E-2</v>
      </c>
      <c r="S65" s="24"/>
      <c r="T65" s="24"/>
      <c r="U65" s="24"/>
      <c r="V65" s="25" t="e">
        <f t="shared" si="2"/>
        <v>#DIV/0!</v>
      </c>
      <c r="W65" s="29" t="s">
        <v>54</v>
      </c>
      <c r="X65" s="27"/>
      <c r="Y65" s="27"/>
      <c r="Z65" s="30"/>
      <c r="AA65" s="27">
        <f t="shared" si="3"/>
        <v>2.8306878306878307E-3</v>
      </c>
      <c r="AB65" s="27"/>
    </row>
    <row r="66" spans="1:28" ht="18.75" x14ac:dyDescent="0.3">
      <c r="A66" s="16" t="s">
        <v>128</v>
      </c>
      <c r="B66" s="16">
        <v>62</v>
      </c>
      <c r="C66" s="16" t="s">
        <v>107</v>
      </c>
      <c r="D66" s="16" t="s">
        <v>109</v>
      </c>
      <c r="E66" s="16" t="s">
        <v>90</v>
      </c>
      <c r="F66" s="16">
        <v>1.5</v>
      </c>
      <c r="G66" s="16"/>
      <c r="H66" s="16">
        <v>42</v>
      </c>
      <c r="I66" s="16"/>
      <c r="J66" s="16">
        <v>10</v>
      </c>
      <c r="K66" s="16"/>
      <c r="L66" s="21">
        <v>2.0173611111111111E-2</v>
      </c>
      <c r="M66" s="21"/>
      <c r="N66" s="21">
        <v>5.7094907407407407E-2</v>
      </c>
      <c r="O66" s="21"/>
      <c r="P66" s="22">
        <v>3.4305555555555554E-2</v>
      </c>
      <c r="Q66" s="21"/>
      <c r="R66" s="23">
        <v>0.11157407407407406</v>
      </c>
      <c r="S66" s="24"/>
      <c r="T66" s="24"/>
      <c r="U66" s="24"/>
      <c r="V66" s="25" t="e">
        <f t="shared" si="2"/>
        <v>#DIV/0!</v>
      </c>
      <c r="W66" s="29" t="s">
        <v>127</v>
      </c>
      <c r="X66" s="27">
        <f>L66/F66/10</f>
        <v>1.3449074074074073E-3</v>
      </c>
      <c r="Y66" s="27"/>
      <c r="Z66" s="28">
        <f>H66/(HOUR(N66)+MINUTE(N66)/60+SECOND(N66)/3600)</f>
        <v>30.650719643219137</v>
      </c>
      <c r="AA66" s="27">
        <f t="shared" si="3"/>
        <v>3.4305555555555556E-3</v>
      </c>
      <c r="AB66" s="27"/>
    </row>
    <row r="67" spans="1:28" ht="18.75" x14ac:dyDescent="0.3">
      <c r="A67" s="16" t="s">
        <v>30</v>
      </c>
      <c r="B67" s="16">
        <v>63</v>
      </c>
      <c r="C67" s="16" t="s">
        <v>9</v>
      </c>
      <c r="D67" s="16" t="s">
        <v>34</v>
      </c>
      <c r="E67" s="16" t="s">
        <v>134</v>
      </c>
      <c r="F67" s="16"/>
      <c r="G67" s="16"/>
      <c r="H67" s="16"/>
      <c r="I67" s="16"/>
      <c r="J67" s="16">
        <v>10</v>
      </c>
      <c r="K67" s="16"/>
      <c r="L67" s="21"/>
      <c r="M67" s="21"/>
      <c r="N67" s="21"/>
      <c r="O67" s="21"/>
      <c r="P67" s="22">
        <v>3.0497685185185183E-2</v>
      </c>
      <c r="Q67" s="21"/>
      <c r="R67" s="23">
        <v>3.0497685185185183E-2</v>
      </c>
      <c r="S67" s="24"/>
      <c r="T67" s="24"/>
      <c r="U67" s="24"/>
      <c r="V67" s="25" t="e">
        <f t="shared" si="2"/>
        <v>#DIV/0!</v>
      </c>
      <c r="W67" s="29" t="s">
        <v>19</v>
      </c>
      <c r="X67" s="27"/>
      <c r="Y67" s="27"/>
      <c r="Z67" s="30"/>
      <c r="AA67" s="27">
        <f t="shared" si="3"/>
        <v>3.0497685185185185E-3</v>
      </c>
      <c r="AB67" s="27"/>
    </row>
    <row r="68" spans="1:28" ht="18.75" x14ac:dyDescent="0.3">
      <c r="A68" s="16" t="s">
        <v>141</v>
      </c>
      <c r="B68" s="16">
        <v>64</v>
      </c>
      <c r="C68" s="16" t="s">
        <v>100</v>
      </c>
      <c r="D68" s="16" t="s">
        <v>101</v>
      </c>
      <c r="E68" s="16" t="s">
        <v>113</v>
      </c>
      <c r="F68" s="16">
        <v>0.4</v>
      </c>
      <c r="G68" s="16"/>
      <c r="H68" s="16">
        <v>20</v>
      </c>
      <c r="I68" s="16"/>
      <c r="J68" s="16">
        <v>5</v>
      </c>
      <c r="K68" s="16"/>
      <c r="L68" s="21">
        <v>7.69675925925926E-3</v>
      </c>
      <c r="M68" s="21"/>
      <c r="N68" s="21">
        <v>2.5034722222222222E-2</v>
      </c>
      <c r="O68" s="21"/>
      <c r="P68" s="22">
        <v>1.4467592592592593E-2</v>
      </c>
      <c r="Q68" s="21"/>
      <c r="R68" s="23" t="s">
        <v>140</v>
      </c>
      <c r="S68" s="24">
        <v>32</v>
      </c>
      <c r="T68" s="24">
        <v>6</v>
      </c>
      <c r="U68" s="24">
        <v>135</v>
      </c>
      <c r="V68" s="25">
        <f t="shared" si="2"/>
        <v>0.23703703703703705</v>
      </c>
      <c r="W68" s="29" t="s">
        <v>103</v>
      </c>
      <c r="X68" s="27">
        <f>L68/F68/10</f>
        <v>1.924189814814815E-3</v>
      </c>
      <c r="Y68" s="27"/>
      <c r="Z68" s="28">
        <f>H68/(HOUR(N68)+MINUTE(N68)/60+SECOND(N68)/3600)</f>
        <v>33.287101248266296</v>
      </c>
      <c r="AA68" s="27">
        <f t="shared" si="3"/>
        <v>2.8935185185185184E-3</v>
      </c>
      <c r="AB68" s="27"/>
    </row>
    <row r="69" spans="1:28" ht="18.75" x14ac:dyDescent="0.3">
      <c r="A69" s="16" t="s">
        <v>44</v>
      </c>
      <c r="B69" s="16">
        <v>65</v>
      </c>
      <c r="C69" s="16" t="s">
        <v>38</v>
      </c>
      <c r="D69" s="16" t="s">
        <v>39</v>
      </c>
      <c r="E69" s="16" t="s">
        <v>134</v>
      </c>
      <c r="F69" s="16"/>
      <c r="G69" s="16"/>
      <c r="H69" s="16"/>
      <c r="I69" s="16"/>
      <c r="J69" s="16">
        <v>10</v>
      </c>
      <c r="K69" s="16"/>
      <c r="L69" s="21"/>
      <c r="M69" s="21"/>
      <c r="N69" s="21"/>
      <c r="O69" s="21"/>
      <c r="P69" s="22">
        <v>3.1678240740740743E-2</v>
      </c>
      <c r="Q69" s="21"/>
      <c r="R69" s="23">
        <v>3.1678240740740743E-2</v>
      </c>
      <c r="S69" s="24"/>
      <c r="T69" s="24"/>
      <c r="U69" s="24"/>
      <c r="V69" s="25" t="e">
        <f t="shared" si="2"/>
        <v>#DIV/0!</v>
      </c>
      <c r="W69" s="29" t="s">
        <v>41</v>
      </c>
      <c r="X69" s="27"/>
      <c r="Y69" s="27"/>
      <c r="Z69" s="30"/>
      <c r="AA69" s="27">
        <f t="shared" si="3"/>
        <v>3.1678240740740742E-3</v>
      </c>
      <c r="AB69" s="27"/>
    </row>
    <row r="70" spans="1:28" ht="18.75" x14ac:dyDescent="0.3">
      <c r="A70" s="16" t="s">
        <v>136</v>
      </c>
      <c r="B70" s="16">
        <v>66</v>
      </c>
      <c r="C70" s="16" t="s">
        <v>89</v>
      </c>
      <c r="D70" s="16" t="s">
        <v>95</v>
      </c>
      <c r="E70" s="16" t="s">
        <v>113</v>
      </c>
      <c r="F70" s="16">
        <v>0.7</v>
      </c>
      <c r="G70" s="16"/>
      <c r="H70" s="16">
        <v>20</v>
      </c>
      <c r="I70" s="16"/>
      <c r="J70" s="16">
        <v>5</v>
      </c>
      <c r="K70" s="16"/>
      <c r="L70" s="21">
        <v>1.3206018518518518E-2</v>
      </c>
      <c r="M70" s="21"/>
      <c r="N70" s="21">
        <v>3.3622685185185179E-2</v>
      </c>
      <c r="O70" s="21"/>
      <c r="P70" s="22">
        <v>1.5821759259259261E-2</v>
      </c>
      <c r="Q70" s="21"/>
      <c r="R70" s="23">
        <v>6.2662037037037044E-2</v>
      </c>
      <c r="S70" s="24">
        <v>18</v>
      </c>
      <c r="T70" s="24">
        <v>7</v>
      </c>
      <c r="U70" s="24">
        <v>72</v>
      </c>
      <c r="V70" s="25">
        <f t="shared" si="2"/>
        <v>0.25</v>
      </c>
      <c r="W70" s="29" t="s">
        <v>94</v>
      </c>
      <c r="X70" s="27">
        <f>L70/F70/10</f>
        <v>1.8865740740740742E-3</v>
      </c>
      <c r="Y70" s="27"/>
      <c r="Z70" s="28">
        <f>H70/(HOUR(N70)+MINUTE(N70)/60+SECOND(N70)/3600)</f>
        <v>24.784853700516351</v>
      </c>
      <c r="AA70" s="27">
        <f t="shared" si="3"/>
        <v>3.1643518518518522E-3</v>
      </c>
      <c r="AB70" s="27"/>
    </row>
    <row r="71" spans="1:28" ht="18.75" x14ac:dyDescent="0.3">
      <c r="A71" s="16" t="s">
        <v>138</v>
      </c>
      <c r="B71" s="16">
        <v>67</v>
      </c>
      <c r="C71" s="16" t="s">
        <v>97</v>
      </c>
      <c r="D71" s="16" t="s">
        <v>245</v>
      </c>
      <c r="E71" s="16" t="s">
        <v>113</v>
      </c>
      <c r="F71" s="16">
        <v>0.3</v>
      </c>
      <c r="G71" s="16"/>
      <c r="H71" s="16">
        <v>20</v>
      </c>
      <c r="I71" s="16"/>
      <c r="J71" s="16">
        <v>4</v>
      </c>
      <c r="K71" s="16"/>
      <c r="L71" s="21">
        <v>3.4953703703703705E-3</v>
      </c>
      <c r="M71" s="21">
        <v>2.2453703703703702E-3</v>
      </c>
      <c r="N71" s="21">
        <v>2.3391203703703702E-2</v>
      </c>
      <c r="O71" s="21">
        <v>9.4907407407407408E-4</v>
      </c>
      <c r="P71" s="22">
        <v>1.1655092592592594E-2</v>
      </c>
      <c r="Q71" s="21"/>
      <c r="R71" s="23">
        <v>4.1736111111111113E-2</v>
      </c>
      <c r="S71" s="24">
        <v>45</v>
      </c>
      <c r="T71" s="24">
        <v>11</v>
      </c>
      <c r="U71" s="24">
        <v>250</v>
      </c>
      <c r="V71" s="25">
        <f t="shared" ref="V71:V102" si="4">S71/U71</f>
        <v>0.18</v>
      </c>
      <c r="W71" s="29" t="s">
        <v>99</v>
      </c>
      <c r="X71" s="27">
        <f>L71/F71/10</f>
        <v>1.1651234567901234E-3</v>
      </c>
      <c r="Y71" s="27"/>
      <c r="Z71" s="28">
        <f>H71/(HOUR(N71)+MINUTE(N71)/60+SECOND(N71)/3600)</f>
        <v>35.625927758535376</v>
      </c>
      <c r="AA71" s="27">
        <f t="shared" ref="AA71:AA85" si="5">P71/J71</f>
        <v>2.9137731481481484E-3</v>
      </c>
      <c r="AB71" s="27"/>
    </row>
    <row r="72" spans="1:28" ht="18.75" x14ac:dyDescent="0.3">
      <c r="A72" s="16" t="s">
        <v>65</v>
      </c>
      <c r="B72" s="16">
        <v>68</v>
      </c>
      <c r="C72" s="16" t="s">
        <v>38</v>
      </c>
      <c r="D72" s="16" t="s">
        <v>62</v>
      </c>
      <c r="E72" s="16" t="s">
        <v>51</v>
      </c>
      <c r="F72" s="16"/>
      <c r="G72" s="16"/>
      <c r="H72" s="16"/>
      <c r="I72" s="16"/>
      <c r="J72" s="16">
        <v>21.1</v>
      </c>
      <c r="K72" s="16"/>
      <c r="L72" s="21"/>
      <c r="M72" s="21"/>
      <c r="N72" s="21"/>
      <c r="O72" s="21"/>
      <c r="P72" s="22">
        <v>6.7175925925925931E-2</v>
      </c>
      <c r="Q72" s="21"/>
      <c r="R72" s="23">
        <v>6.7175925925925931E-2</v>
      </c>
      <c r="S72" s="24">
        <v>461</v>
      </c>
      <c r="T72" s="24">
        <v>80</v>
      </c>
      <c r="U72" s="24">
        <v>5897</v>
      </c>
      <c r="V72" s="25">
        <f t="shared" si="4"/>
        <v>7.8175343394946584E-2</v>
      </c>
      <c r="W72" s="29" t="s">
        <v>67</v>
      </c>
      <c r="X72" s="27"/>
      <c r="Y72" s="27"/>
      <c r="Z72" s="30"/>
      <c r="AA72" s="27">
        <f t="shared" si="5"/>
        <v>3.1836931718448305E-3</v>
      </c>
      <c r="AB72" s="27"/>
    </row>
    <row r="73" spans="1:28" ht="18.75" x14ac:dyDescent="0.3">
      <c r="A73" s="16" t="s">
        <v>144</v>
      </c>
      <c r="B73" s="16">
        <v>69</v>
      </c>
      <c r="C73" s="16" t="s">
        <v>25</v>
      </c>
      <c r="D73" s="16" t="s">
        <v>112</v>
      </c>
      <c r="E73" s="16" t="s">
        <v>113</v>
      </c>
      <c r="F73" s="16">
        <v>0.5</v>
      </c>
      <c r="G73" s="16"/>
      <c r="H73" s="16">
        <v>26.8</v>
      </c>
      <c r="I73" s="16"/>
      <c r="J73" s="16">
        <v>5</v>
      </c>
      <c r="K73" s="16"/>
      <c r="L73" s="21">
        <v>6.5856481481481469E-3</v>
      </c>
      <c r="M73" s="21"/>
      <c r="N73" s="21">
        <v>2.9687500000000002E-2</v>
      </c>
      <c r="O73" s="21"/>
      <c r="P73" s="22">
        <v>1.5787037037037037E-2</v>
      </c>
      <c r="Q73" s="21"/>
      <c r="R73" s="23">
        <v>5.527777777777778E-2</v>
      </c>
      <c r="S73" s="24">
        <v>34</v>
      </c>
      <c r="T73" s="24">
        <v>12</v>
      </c>
      <c r="U73" s="24">
        <v>257</v>
      </c>
      <c r="V73" s="25">
        <f t="shared" si="4"/>
        <v>0.13229571984435798</v>
      </c>
      <c r="W73" s="29" t="s">
        <v>27</v>
      </c>
      <c r="X73" s="27">
        <f>L73/F73/10</f>
        <v>1.3171296296296295E-3</v>
      </c>
      <c r="Y73" s="27"/>
      <c r="Z73" s="28">
        <f>H73/(HOUR(N73)+MINUTE(N73)/60+SECOND(N73)/3600)</f>
        <v>37.614035087719301</v>
      </c>
      <c r="AA73" s="27">
        <f t="shared" si="5"/>
        <v>3.1574074074074074E-3</v>
      </c>
      <c r="AB73" s="27"/>
    </row>
    <row r="74" spans="1:28" ht="18.75" x14ac:dyDescent="0.3">
      <c r="A74" s="16" t="s">
        <v>124</v>
      </c>
      <c r="B74" s="16">
        <v>70</v>
      </c>
      <c r="C74" s="16" t="s">
        <v>106</v>
      </c>
      <c r="D74" s="16" t="s">
        <v>108</v>
      </c>
      <c r="E74" s="16" t="s">
        <v>90</v>
      </c>
      <c r="F74" s="16">
        <v>1.5</v>
      </c>
      <c r="G74" s="16"/>
      <c r="H74" s="16">
        <v>40</v>
      </c>
      <c r="I74" s="16"/>
      <c r="J74" s="16">
        <v>10</v>
      </c>
      <c r="K74" s="16"/>
      <c r="L74" s="21">
        <v>2.2569444444444444E-2</v>
      </c>
      <c r="M74" s="21"/>
      <c r="N74" s="21">
        <v>5.0104166666666672E-2</v>
      </c>
      <c r="O74" s="21"/>
      <c r="P74" s="22">
        <v>3.5497685185185188E-2</v>
      </c>
      <c r="Q74" s="21"/>
      <c r="R74" s="23">
        <v>0.10817129629629629</v>
      </c>
      <c r="S74" s="24">
        <v>162</v>
      </c>
      <c r="T74" s="24">
        <v>24</v>
      </c>
      <c r="U74" s="24">
        <v>398</v>
      </c>
      <c r="V74" s="25">
        <f t="shared" si="4"/>
        <v>0.40703517587939697</v>
      </c>
      <c r="W74" s="29" t="s">
        <v>122</v>
      </c>
      <c r="X74" s="27">
        <f>L74/F74/10</f>
        <v>1.5046296296296296E-3</v>
      </c>
      <c r="Y74" s="27"/>
      <c r="Z74" s="28">
        <f>H74/(HOUR(N74)+MINUTE(N74)/60+SECOND(N74)/3600)</f>
        <v>33.264033264033266</v>
      </c>
      <c r="AA74" s="27">
        <f t="shared" si="5"/>
        <v>3.5497685185185189E-3</v>
      </c>
      <c r="AB74" s="27"/>
    </row>
    <row r="75" spans="1:28" ht="18.75" x14ac:dyDescent="0.3">
      <c r="A75" s="16" t="s">
        <v>31</v>
      </c>
      <c r="B75" s="16">
        <v>71</v>
      </c>
      <c r="C75" s="16" t="s">
        <v>9</v>
      </c>
      <c r="D75" s="16" t="s">
        <v>34</v>
      </c>
      <c r="E75" s="16" t="s">
        <v>134</v>
      </c>
      <c r="F75" s="16"/>
      <c r="G75" s="16"/>
      <c r="H75" s="16"/>
      <c r="I75" s="16"/>
      <c r="J75" s="16">
        <v>10</v>
      </c>
      <c r="K75" s="16"/>
      <c r="L75" s="21"/>
      <c r="M75" s="21"/>
      <c r="N75" s="21"/>
      <c r="O75" s="21"/>
      <c r="P75" s="22">
        <v>2.9976851851851852E-2</v>
      </c>
      <c r="Q75" s="21"/>
      <c r="R75" s="23">
        <v>2.9976851851851852E-2</v>
      </c>
      <c r="S75" s="24"/>
      <c r="T75" s="24"/>
      <c r="U75" s="24"/>
      <c r="V75" s="25" t="e">
        <f t="shared" si="4"/>
        <v>#DIV/0!</v>
      </c>
      <c r="W75" s="29" t="s">
        <v>19</v>
      </c>
      <c r="X75" s="27"/>
      <c r="Y75" s="27"/>
      <c r="Z75" s="30"/>
      <c r="AA75" s="27">
        <f t="shared" si="5"/>
        <v>2.9976851851851853E-3</v>
      </c>
      <c r="AB75" s="27"/>
    </row>
    <row r="76" spans="1:28" ht="18.75" x14ac:dyDescent="0.3">
      <c r="A76" s="16" t="s">
        <v>142</v>
      </c>
      <c r="B76" s="16">
        <v>72</v>
      </c>
      <c r="C76" s="16" t="s">
        <v>100</v>
      </c>
      <c r="D76" s="16" t="s">
        <v>101</v>
      </c>
      <c r="E76" s="16" t="s">
        <v>113</v>
      </c>
      <c r="F76" s="16">
        <v>0.4</v>
      </c>
      <c r="G76" s="16"/>
      <c r="H76" s="16">
        <v>20</v>
      </c>
      <c r="I76" s="16"/>
      <c r="J76" s="16">
        <v>5</v>
      </c>
      <c r="K76" s="16"/>
      <c r="L76" s="21">
        <v>6.5046296296296302E-3</v>
      </c>
      <c r="M76" s="21"/>
      <c r="N76" s="21">
        <v>2.3622685185185188E-2</v>
      </c>
      <c r="O76" s="21"/>
      <c r="P76" s="22">
        <v>1.667824074074074E-2</v>
      </c>
      <c r="Q76" s="21"/>
      <c r="R76" s="23">
        <v>4.6805555555555552E-2</v>
      </c>
      <c r="S76" s="24">
        <v>58</v>
      </c>
      <c r="T76" s="24">
        <v>11</v>
      </c>
      <c r="U76" s="24">
        <v>305</v>
      </c>
      <c r="V76" s="25">
        <f t="shared" si="4"/>
        <v>0.1901639344262295</v>
      </c>
      <c r="W76" s="29" t="s">
        <v>103</v>
      </c>
      <c r="X76" s="27">
        <f>L76/F76/10</f>
        <v>1.6261574074074073E-3</v>
      </c>
      <c r="Y76" s="27"/>
      <c r="Z76" s="28">
        <f>H76/(HOUR(N76)+MINUTE(N76)/60+SECOND(N76)/3600)</f>
        <v>35.276825085742281</v>
      </c>
      <c r="AA76" s="27">
        <f t="shared" si="5"/>
        <v>3.3356481481481479E-3</v>
      </c>
      <c r="AB76" s="27"/>
    </row>
    <row r="77" spans="1:28" ht="18.75" x14ac:dyDescent="0.3">
      <c r="A77" s="32" t="s">
        <v>26</v>
      </c>
      <c r="B77" s="16">
        <v>73</v>
      </c>
      <c r="C77" s="16" t="s">
        <v>25</v>
      </c>
      <c r="D77" s="16" t="s">
        <v>35</v>
      </c>
      <c r="E77" s="16" t="s">
        <v>134</v>
      </c>
      <c r="F77" s="16"/>
      <c r="G77" s="16"/>
      <c r="H77" s="16"/>
      <c r="I77" s="16"/>
      <c r="J77" s="16">
        <v>10</v>
      </c>
      <c r="K77" s="16"/>
      <c r="L77" s="21"/>
      <c r="M77" s="21"/>
      <c r="N77" s="21"/>
      <c r="O77" s="21"/>
      <c r="P77" s="22">
        <v>3.005787037037037E-2</v>
      </c>
      <c r="Q77" s="21"/>
      <c r="R77" s="23">
        <v>3.005787037037037E-2</v>
      </c>
      <c r="S77" s="24">
        <v>37</v>
      </c>
      <c r="T77" s="24">
        <v>8</v>
      </c>
      <c r="U77" s="24">
        <v>134</v>
      </c>
      <c r="V77" s="25">
        <f t="shared" si="4"/>
        <v>0.27611940298507465</v>
      </c>
      <c r="W77" s="29" t="s">
        <v>27</v>
      </c>
      <c r="X77" s="27"/>
      <c r="Y77" s="27"/>
      <c r="Z77" s="30"/>
      <c r="AA77" s="27">
        <f t="shared" si="5"/>
        <v>3.0057870370370368E-3</v>
      </c>
      <c r="AB77" s="27"/>
    </row>
    <row r="78" spans="1:28" ht="18.75" x14ac:dyDescent="0.3">
      <c r="A78" s="16" t="s">
        <v>17</v>
      </c>
      <c r="B78" s="16">
        <v>74</v>
      </c>
      <c r="C78" s="16" t="s">
        <v>9</v>
      </c>
      <c r="D78" s="16" t="s">
        <v>33</v>
      </c>
      <c r="E78" s="16" t="s">
        <v>134</v>
      </c>
      <c r="F78" s="16"/>
      <c r="G78" s="16"/>
      <c r="H78" s="16"/>
      <c r="I78" s="16"/>
      <c r="J78" s="16">
        <v>10</v>
      </c>
      <c r="K78" s="16"/>
      <c r="L78" s="21"/>
      <c r="M78" s="21"/>
      <c r="N78" s="21"/>
      <c r="O78" s="21"/>
      <c r="P78" s="22">
        <v>3.0567129629629628E-2</v>
      </c>
      <c r="Q78" s="21"/>
      <c r="R78" s="23">
        <v>3.0567129629629628E-2</v>
      </c>
      <c r="S78" s="24"/>
      <c r="T78" s="24"/>
      <c r="U78" s="24"/>
      <c r="V78" s="25" t="e">
        <f t="shared" si="4"/>
        <v>#DIV/0!</v>
      </c>
      <c r="W78" s="29" t="s">
        <v>19</v>
      </c>
      <c r="X78" s="27"/>
      <c r="Y78" s="27"/>
      <c r="Z78" s="30"/>
      <c r="AA78" s="27">
        <f t="shared" si="5"/>
        <v>3.0567129629629629E-3</v>
      </c>
      <c r="AB78" s="27"/>
    </row>
    <row r="79" spans="1:28" ht="18.75" x14ac:dyDescent="0.3">
      <c r="A79" s="16" t="s">
        <v>149</v>
      </c>
      <c r="B79" s="16">
        <v>75</v>
      </c>
      <c r="C79" s="16" t="s">
        <v>114</v>
      </c>
      <c r="D79" s="16" t="s">
        <v>115</v>
      </c>
      <c r="E79" s="16" t="s">
        <v>113</v>
      </c>
      <c r="F79" s="16">
        <v>0.4</v>
      </c>
      <c r="G79" s="16"/>
      <c r="H79" s="16">
        <v>19</v>
      </c>
      <c r="I79" s="16"/>
      <c r="J79" s="16">
        <v>5</v>
      </c>
      <c r="K79" s="16"/>
      <c r="L79" s="21">
        <v>5.5208333333333333E-3</v>
      </c>
      <c r="M79" s="21"/>
      <c r="N79" s="21">
        <v>1.9988425925925927E-2</v>
      </c>
      <c r="O79" s="21"/>
      <c r="P79" s="22">
        <v>1.5995370370370372E-2</v>
      </c>
      <c r="Q79" s="21"/>
      <c r="R79" s="23">
        <v>4.3194444444444445E-2</v>
      </c>
      <c r="S79" s="24"/>
      <c r="T79" s="24"/>
      <c r="U79" s="24"/>
      <c r="V79" s="25" t="e">
        <f t="shared" si="4"/>
        <v>#DIV/0!</v>
      </c>
      <c r="W79" s="29" t="s">
        <v>146</v>
      </c>
      <c r="X79" s="27">
        <f t="shared" ref="X79:X84" si="6">L79/F79/10</f>
        <v>1.3802083333333333E-3</v>
      </c>
      <c r="Y79" s="27"/>
      <c r="Z79" s="28">
        <f t="shared" ref="Z79:Z84" si="7">H79/(HOUR(N79)+MINUTE(N79)/60+SECOND(N79)/3600)</f>
        <v>39.606253618992476</v>
      </c>
      <c r="AA79" s="27">
        <f t="shared" si="5"/>
        <v>3.1990740740740742E-3</v>
      </c>
      <c r="AB79" s="27"/>
    </row>
    <row r="80" spans="1:28" ht="18.75" x14ac:dyDescent="0.3">
      <c r="A80" s="16" t="s">
        <v>96</v>
      </c>
      <c r="B80" s="16">
        <v>76</v>
      </c>
      <c r="C80" s="16" t="s">
        <v>89</v>
      </c>
      <c r="D80" s="16" t="s">
        <v>95</v>
      </c>
      <c r="E80" s="16" t="s">
        <v>90</v>
      </c>
      <c r="F80" s="16">
        <v>1.5</v>
      </c>
      <c r="G80" s="16"/>
      <c r="H80" s="16">
        <v>40</v>
      </c>
      <c r="I80" s="16"/>
      <c r="J80" s="16">
        <v>10</v>
      </c>
      <c r="K80" s="16"/>
      <c r="L80" s="21">
        <v>2.2291666666666668E-2</v>
      </c>
      <c r="M80" s="21"/>
      <c r="N80" s="21">
        <v>5.3564814814814815E-2</v>
      </c>
      <c r="O80" s="21"/>
      <c r="P80" s="22">
        <v>3.335648148148148E-2</v>
      </c>
      <c r="Q80" s="21"/>
      <c r="R80" s="23">
        <v>0.10921296296296296</v>
      </c>
      <c r="S80" s="24">
        <v>123</v>
      </c>
      <c r="T80" s="24">
        <v>19</v>
      </c>
      <c r="U80" s="24">
        <v>222</v>
      </c>
      <c r="V80" s="25">
        <f t="shared" si="4"/>
        <v>0.55405405405405406</v>
      </c>
      <c r="W80" s="29" t="s">
        <v>94</v>
      </c>
      <c r="X80" s="27">
        <f t="shared" si="6"/>
        <v>1.4861111111111112E-3</v>
      </c>
      <c r="Y80" s="27"/>
      <c r="Z80" s="28">
        <f t="shared" si="7"/>
        <v>31.114952463267077</v>
      </c>
      <c r="AA80" s="27">
        <f t="shared" si="5"/>
        <v>3.3356481481481479E-3</v>
      </c>
      <c r="AB80" s="27"/>
    </row>
    <row r="81" spans="1:28" ht="18.75" x14ac:dyDescent="0.3">
      <c r="A81" s="16" t="s">
        <v>96</v>
      </c>
      <c r="B81" s="16">
        <v>77</v>
      </c>
      <c r="C81" s="16" t="s">
        <v>97</v>
      </c>
      <c r="D81" s="16" t="s">
        <v>245</v>
      </c>
      <c r="E81" s="16" t="s">
        <v>90</v>
      </c>
      <c r="F81" s="16">
        <v>1.5</v>
      </c>
      <c r="G81" s="16"/>
      <c r="H81" s="16">
        <v>44.5</v>
      </c>
      <c r="I81" s="16"/>
      <c r="J81" s="16">
        <v>10</v>
      </c>
      <c r="K81" s="16"/>
      <c r="L81" s="21">
        <v>2.0428240740740743E-2</v>
      </c>
      <c r="M81" s="21">
        <v>2.685185185185185E-3</v>
      </c>
      <c r="N81" s="21">
        <v>5.6620370370370376E-2</v>
      </c>
      <c r="O81" s="21">
        <v>1.1111111111111111E-3</v>
      </c>
      <c r="P81" s="22">
        <v>3.1817129629629633E-2</v>
      </c>
      <c r="Q81" s="21"/>
      <c r="R81" s="23">
        <v>0.11266203703703703</v>
      </c>
      <c r="S81" s="24">
        <v>291</v>
      </c>
      <c r="T81" s="24">
        <v>60</v>
      </c>
      <c r="U81" s="24">
        <v>649</v>
      </c>
      <c r="V81" s="25">
        <f t="shared" si="4"/>
        <v>0.44838212634822805</v>
      </c>
      <c r="W81" s="29" t="s">
        <v>99</v>
      </c>
      <c r="X81" s="27">
        <f t="shared" si="6"/>
        <v>1.3618827160493828E-3</v>
      </c>
      <c r="Y81" s="27"/>
      <c r="Z81" s="28">
        <f t="shared" si="7"/>
        <v>32.747342600163527</v>
      </c>
      <c r="AA81" s="27">
        <f t="shared" si="5"/>
        <v>3.1817129629629634E-3</v>
      </c>
      <c r="AB81" s="27"/>
    </row>
    <row r="82" spans="1:28" ht="18.75" x14ac:dyDescent="0.3">
      <c r="A82" s="16" t="s">
        <v>104</v>
      </c>
      <c r="B82" s="16">
        <v>78</v>
      </c>
      <c r="C82" s="16" t="s">
        <v>100</v>
      </c>
      <c r="D82" s="16" t="s">
        <v>101</v>
      </c>
      <c r="E82" s="16" t="s">
        <v>90</v>
      </c>
      <c r="F82" s="16">
        <v>1.5</v>
      </c>
      <c r="G82" s="16"/>
      <c r="H82" s="16">
        <v>39</v>
      </c>
      <c r="I82" s="16"/>
      <c r="J82" s="16">
        <v>9.6999999999999993</v>
      </c>
      <c r="K82" s="16"/>
      <c r="L82" s="21">
        <v>2.0497685185185185E-2</v>
      </c>
      <c r="M82" s="21"/>
      <c r="N82" s="21">
        <v>4.5069444444444447E-2</v>
      </c>
      <c r="O82" s="21"/>
      <c r="P82" s="22">
        <v>3.0914351851851849E-2</v>
      </c>
      <c r="Q82" s="21"/>
      <c r="R82" s="23">
        <v>9.6481481481481488E-2</v>
      </c>
      <c r="S82" s="24">
        <v>58</v>
      </c>
      <c r="T82" s="24">
        <v>7</v>
      </c>
      <c r="U82" s="24">
        <v>195</v>
      </c>
      <c r="V82" s="25">
        <f t="shared" si="4"/>
        <v>0.29743589743589743</v>
      </c>
      <c r="W82" s="29" t="s">
        <v>103</v>
      </c>
      <c r="X82" s="27">
        <f t="shared" si="6"/>
        <v>1.3665123456790122E-3</v>
      </c>
      <c r="Y82" s="27"/>
      <c r="Z82" s="28">
        <f t="shared" si="7"/>
        <v>36.055469953775045</v>
      </c>
      <c r="AA82" s="27">
        <f t="shared" si="5"/>
        <v>3.1870465826651395E-3</v>
      </c>
      <c r="AB82" s="27"/>
    </row>
    <row r="83" spans="1:28" ht="18.75" x14ac:dyDescent="0.3">
      <c r="A83" s="16" t="s">
        <v>133</v>
      </c>
      <c r="B83" s="16">
        <v>79</v>
      </c>
      <c r="C83" s="16" t="s">
        <v>25</v>
      </c>
      <c r="D83" s="16" t="s">
        <v>112</v>
      </c>
      <c r="E83" s="16" t="s">
        <v>90</v>
      </c>
      <c r="F83" s="16">
        <v>1.5</v>
      </c>
      <c r="G83" s="16"/>
      <c r="H83" s="16">
        <v>47.6</v>
      </c>
      <c r="I83" s="16"/>
      <c r="J83" s="16">
        <v>10</v>
      </c>
      <c r="K83" s="16"/>
      <c r="L83" s="21">
        <v>1.96875E-2</v>
      </c>
      <c r="M83" s="21"/>
      <c r="N83" s="21">
        <v>5.1296296296296291E-2</v>
      </c>
      <c r="O83" s="21"/>
      <c r="P83" s="22">
        <v>3.2824074074074075E-2</v>
      </c>
      <c r="Q83" s="21"/>
      <c r="R83" s="23">
        <v>0.1074537037037037</v>
      </c>
      <c r="S83" s="24">
        <v>149</v>
      </c>
      <c r="T83" s="24">
        <v>16</v>
      </c>
      <c r="U83" s="24">
        <v>485</v>
      </c>
      <c r="V83" s="25">
        <f t="shared" si="4"/>
        <v>0.30721649484536084</v>
      </c>
      <c r="W83" s="29" t="s">
        <v>27</v>
      </c>
      <c r="X83" s="27">
        <f t="shared" si="6"/>
        <v>1.3124999999999999E-3</v>
      </c>
      <c r="Y83" s="27"/>
      <c r="Z83" s="28">
        <f t="shared" si="7"/>
        <v>38.664259927797829</v>
      </c>
      <c r="AA83" s="27">
        <f t="shared" si="5"/>
        <v>3.2824074074074075E-3</v>
      </c>
      <c r="AB83" s="27"/>
    </row>
    <row r="84" spans="1:28" ht="18.75" x14ac:dyDescent="0.3">
      <c r="A84" s="16" t="s">
        <v>129</v>
      </c>
      <c r="B84" s="16">
        <v>80</v>
      </c>
      <c r="C84" s="16" t="s">
        <v>107</v>
      </c>
      <c r="D84" s="16" t="s">
        <v>109</v>
      </c>
      <c r="E84" s="16" t="s">
        <v>90</v>
      </c>
      <c r="F84" s="16">
        <v>1.5</v>
      </c>
      <c r="G84" s="16"/>
      <c r="H84" s="16">
        <v>42</v>
      </c>
      <c r="I84" s="16"/>
      <c r="J84" s="16">
        <v>10</v>
      </c>
      <c r="K84" s="16"/>
      <c r="L84" s="21">
        <v>1.7847222222222223E-2</v>
      </c>
      <c r="M84" s="21"/>
      <c r="N84" s="21">
        <v>5.5914351851851847E-2</v>
      </c>
      <c r="O84" s="21"/>
      <c r="P84" s="22">
        <v>3.259259259259259E-2</v>
      </c>
      <c r="Q84" s="21"/>
      <c r="R84" s="23">
        <v>0.10635416666666668</v>
      </c>
      <c r="S84" s="24"/>
      <c r="T84" s="24"/>
      <c r="U84" s="24"/>
      <c r="V84" s="25" t="e">
        <f t="shared" si="4"/>
        <v>#DIV/0!</v>
      </c>
      <c r="W84" s="29" t="s">
        <v>127</v>
      </c>
      <c r="X84" s="27">
        <f t="shared" si="6"/>
        <v>1.189814814814815E-3</v>
      </c>
      <c r="Y84" s="27"/>
      <c r="Z84" s="28">
        <f t="shared" si="7"/>
        <v>31.297867936245087</v>
      </c>
      <c r="AA84" s="27">
        <f t="shared" si="5"/>
        <v>3.2592592592592591E-3</v>
      </c>
      <c r="AB84" s="27"/>
    </row>
    <row r="85" spans="1:28" ht="18.75" x14ac:dyDescent="0.3">
      <c r="A85" s="16" t="s">
        <v>60</v>
      </c>
      <c r="B85" s="16">
        <v>81</v>
      </c>
      <c r="C85" s="16" t="s">
        <v>25</v>
      </c>
      <c r="D85" s="16" t="s">
        <v>35</v>
      </c>
      <c r="E85" s="16" t="s">
        <v>51</v>
      </c>
      <c r="F85" s="16"/>
      <c r="G85" s="16"/>
      <c r="H85" s="16"/>
      <c r="I85" s="16"/>
      <c r="J85" s="16">
        <v>21.1</v>
      </c>
      <c r="K85" s="16"/>
      <c r="L85" s="21"/>
      <c r="M85" s="21"/>
      <c r="N85" s="21"/>
      <c r="O85" s="21"/>
      <c r="P85" s="22">
        <v>6.6944444444444445E-2</v>
      </c>
      <c r="Q85" s="21"/>
      <c r="R85" s="23">
        <v>6.6944444444444445E-2</v>
      </c>
      <c r="S85" s="24">
        <v>58</v>
      </c>
      <c r="T85" s="24">
        <v>19</v>
      </c>
      <c r="U85" s="24">
        <v>192</v>
      </c>
      <c r="V85" s="25">
        <f t="shared" si="4"/>
        <v>0.30208333333333331</v>
      </c>
      <c r="W85" s="29" t="s">
        <v>27</v>
      </c>
      <c r="X85" s="27"/>
      <c r="Y85" s="27"/>
      <c r="Z85" s="30"/>
      <c r="AA85" s="27">
        <f t="shared" si="5"/>
        <v>3.172722485518694E-3</v>
      </c>
      <c r="AB85" s="27"/>
    </row>
    <row r="86" spans="1:28" ht="18.75" x14ac:dyDescent="0.3">
      <c r="A86" s="16" t="s">
        <v>194</v>
      </c>
      <c r="B86" s="16">
        <v>82</v>
      </c>
      <c r="C86" s="16" t="s">
        <v>188</v>
      </c>
      <c r="D86" s="16" t="s">
        <v>189</v>
      </c>
      <c r="E86" s="16" t="s">
        <v>258</v>
      </c>
      <c r="F86" s="16"/>
      <c r="G86" s="16"/>
      <c r="H86" s="16">
        <v>120</v>
      </c>
      <c r="I86" s="16">
        <v>1700</v>
      </c>
      <c r="J86" s="16"/>
      <c r="K86" s="16"/>
      <c r="L86" s="21"/>
      <c r="M86" s="21"/>
      <c r="N86" s="21">
        <v>0.20833333333333334</v>
      </c>
      <c r="O86" s="21"/>
      <c r="P86" s="22"/>
      <c r="Q86" s="21"/>
      <c r="R86" s="23">
        <f>N86</f>
        <v>0.20833333333333334</v>
      </c>
      <c r="S86" s="24"/>
      <c r="T86" s="24"/>
      <c r="U86" s="24"/>
      <c r="V86" s="25" t="e">
        <f t="shared" si="4"/>
        <v>#DIV/0!</v>
      </c>
      <c r="W86" s="29"/>
      <c r="X86" s="27"/>
      <c r="Y86" s="27"/>
      <c r="Z86" s="28">
        <f>H86/(HOUR(N86)+MINUTE(N86)/60+SECOND(N86)/3600)</f>
        <v>24</v>
      </c>
      <c r="AA86" s="27"/>
      <c r="AB86" s="27"/>
    </row>
    <row r="87" spans="1:28" ht="18.75" x14ac:dyDescent="0.3">
      <c r="A87" s="16" t="s">
        <v>68</v>
      </c>
      <c r="B87" s="16">
        <v>83</v>
      </c>
      <c r="C87" s="16" t="s">
        <v>38</v>
      </c>
      <c r="D87" s="16" t="s">
        <v>69</v>
      </c>
      <c r="E87" s="16" t="s">
        <v>70</v>
      </c>
      <c r="F87" s="16"/>
      <c r="G87" s="16"/>
      <c r="H87" s="16"/>
      <c r="I87" s="16"/>
      <c r="J87" s="16">
        <v>42.2</v>
      </c>
      <c r="K87" s="16"/>
      <c r="L87" s="21"/>
      <c r="M87" s="21"/>
      <c r="N87" s="21"/>
      <c r="O87" s="21"/>
      <c r="P87" s="22">
        <v>0.16212962962962962</v>
      </c>
      <c r="Q87" s="21"/>
      <c r="R87" s="23">
        <v>0.16212962962962962</v>
      </c>
      <c r="S87" s="24"/>
      <c r="T87" s="24"/>
      <c r="U87" s="24"/>
      <c r="V87" s="25" t="e">
        <f t="shared" si="4"/>
        <v>#DIV/0!</v>
      </c>
      <c r="W87" s="29" t="s">
        <v>71</v>
      </c>
      <c r="X87" s="27"/>
      <c r="Y87" s="27"/>
      <c r="Z87" s="30"/>
      <c r="AA87" s="27">
        <f t="shared" ref="AA87:AA107" si="8">P87/J87</f>
        <v>3.8419343514130241E-3</v>
      </c>
      <c r="AB87" s="27"/>
    </row>
    <row r="88" spans="1:28" ht="18.75" x14ac:dyDescent="0.3">
      <c r="A88" s="16" t="s">
        <v>152</v>
      </c>
      <c r="B88" s="16">
        <v>84</v>
      </c>
      <c r="C88" s="16" t="s">
        <v>38</v>
      </c>
      <c r="D88" s="16" t="s">
        <v>153</v>
      </c>
      <c r="E88" s="16" t="s">
        <v>134</v>
      </c>
      <c r="F88" s="16"/>
      <c r="G88" s="16"/>
      <c r="H88" s="16"/>
      <c r="I88" s="16"/>
      <c r="J88" s="16">
        <v>10</v>
      </c>
      <c r="K88" s="16"/>
      <c r="L88" s="21"/>
      <c r="M88" s="21"/>
      <c r="N88" s="21"/>
      <c r="O88" s="21"/>
      <c r="P88" s="22">
        <v>3.0324074074074073E-2</v>
      </c>
      <c r="Q88" s="21"/>
      <c r="R88" s="23">
        <v>3.0324074074074073E-2</v>
      </c>
      <c r="S88" s="24"/>
      <c r="T88" s="24"/>
      <c r="U88" s="24"/>
      <c r="V88" s="25" t="e">
        <f t="shared" si="4"/>
        <v>#DIV/0!</v>
      </c>
      <c r="W88" s="29" t="s">
        <v>154</v>
      </c>
      <c r="X88" s="27"/>
      <c r="Y88" s="27"/>
      <c r="Z88" s="30"/>
      <c r="AA88" s="27">
        <f t="shared" si="8"/>
        <v>3.0324074074074073E-3</v>
      </c>
      <c r="AB88" s="27"/>
    </row>
    <row r="89" spans="1:28" ht="18.75" x14ac:dyDescent="0.3">
      <c r="A89" s="16" t="s">
        <v>150</v>
      </c>
      <c r="B89" s="16">
        <v>85</v>
      </c>
      <c r="C89" s="16" t="s">
        <v>114</v>
      </c>
      <c r="D89" s="16" t="s">
        <v>115</v>
      </c>
      <c r="E89" s="16" t="s">
        <v>113</v>
      </c>
      <c r="F89" s="16">
        <v>0.4</v>
      </c>
      <c r="G89" s="16"/>
      <c r="H89" s="16">
        <v>19</v>
      </c>
      <c r="I89" s="16"/>
      <c r="J89" s="16">
        <v>5</v>
      </c>
      <c r="K89" s="16"/>
      <c r="L89" s="21">
        <v>5.4976851851851853E-3</v>
      </c>
      <c r="M89" s="21"/>
      <c r="N89" s="21">
        <v>1.9907407407407408E-2</v>
      </c>
      <c r="O89" s="21"/>
      <c r="P89" s="22">
        <v>1.4930555555555556E-2</v>
      </c>
      <c r="Q89" s="21"/>
      <c r="R89" s="23">
        <v>4.2835648148148144E-2</v>
      </c>
      <c r="S89" s="24"/>
      <c r="T89" s="24"/>
      <c r="U89" s="24"/>
      <c r="V89" s="25" t="e">
        <f t="shared" si="4"/>
        <v>#DIV/0!</v>
      </c>
      <c r="W89" s="29" t="s">
        <v>146</v>
      </c>
      <c r="X89" s="27">
        <f>L89/F89/10</f>
        <v>1.3744212962962963E-3</v>
      </c>
      <c r="Y89" s="27"/>
      <c r="Z89" s="28">
        <f>H89/(HOUR(N89)+MINUTE(N89)/60+SECOND(N89)/3600)</f>
        <v>39.767441860465112</v>
      </c>
      <c r="AA89" s="27">
        <f t="shared" si="8"/>
        <v>2.9861111111111113E-3</v>
      </c>
      <c r="AB89" s="27"/>
    </row>
    <row r="90" spans="1:28" ht="18.75" x14ac:dyDescent="0.3">
      <c r="A90" s="16" t="s">
        <v>18</v>
      </c>
      <c r="B90" s="16">
        <v>86</v>
      </c>
      <c r="C90" s="16" t="s">
        <v>9</v>
      </c>
      <c r="D90" s="16" t="s">
        <v>33</v>
      </c>
      <c r="E90" s="16" t="s">
        <v>134</v>
      </c>
      <c r="F90" s="16"/>
      <c r="G90" s="16"/>
      <c r="H90" s="16"/>
      <c r="I90" s="16"/>
      <c r="J90" s="16">
        <v>10</v>
      </c>
      <c r="K90" s="16"/>
      <c r="L90" s="21"/>
      <c r="M90" s="21"/>
      <c r="N90" s="21"/>
      <c r="O90" s="21"/>
      <c r="P90" s="22">
        <v>2.9768518518518517E-2</v>
      </c>
      <c r="Q90" s="21"/>
      <c r="R90" s="23">
        <v>2.9768518518518517E-2</v>
      </c>
      <c r="S90" s="24"/>
      <c r="T90" s="24"/>
      <c r="U90" s="24"/>
      <c r="V90" s="25" t="e">
        <f t="shared" si="4"/>
        <v>#DIV/0!</v>
      </c>
      <c r="W90" s="29" t="s">
        <v>19</v>
      </c>
      <c r="X90" s="27"/>
      <c r="Y90" s="27"/>
      <c r="Z90" s="30"/>
      <c r="AA90" s="27">
        <f t="shared" si="8"/>
        <v>2.9768518518518516E-3</v>
      </c>
      <c r="AB90" s="27"/>
    </row>
    <row r="91" spans="1:28" ht="18.75" x14ac:dyDescent="0.3">
      <c r="A91" s="16" t="s">
        <v>91</v>
      </c>
      <c r="B91" s="16">
        <v>87</v>
      </c>
      <c r="C91" s="16" t="s">
        <v>89</v>
      </c>
      <c r="D91" s="16" t="s">
        <v>95</v>
      </c>
      <c r="E91" s="16" t="s">
        <v>90</v>
      </c>
      <c r="F91" s="16">
        <v>1.5</v>
      </c>
      <c r="G91" s="16"/>
      <c r="H91" s="16">
        <v>40</v>
      </c>
      <c r="I91" s="16"/>
      <c r="J91" s="16">
        <v>10</v>
      </c>
      <c r="K91" s="16"/>
      <c r="L91" s="21">
        <v>2.344907407407407E-2</v>
      </c>
      <c r="M91" s="21"/>
      <c r="N91" s="21">
        <v>5.5601851851851847E-2</v>
      </c>
      <c r="O91" s="21"/>
      <c r="P91" s="22">
        <v>3.1805555555555552E-2</v>
      </c>
      <c r="Q91" s="21"/>
      <c r="R91" s="23">
        <v>0.11086805555555555</v>
      </c>
      <c r="S91" s="24">
        <v>142</v>
      </c>
      <c r="T91" s="24">
        <v>20</v>
      </c>
      <c r="U91" s="24">
        <v>247</v>
      </c>
      <c r="V91" s="25">
        <f t="shared" si="4"/>
        <v>0.5748987854251012</v>
      </c>
      <c r="W91" s="29" t="s">
        <v>94</v>
      </c>
      <c r="X91" s="27">
        <f>L91/F91/10</f>
        <v>1.5632716049382715E-3</v>
      </c>
      <c r="Y91" s="27"/>
      <c r="Z91" s="28">
        <f>H91/(HOUR(N91)+MINUTE(N91)/60+SECOND(N91)/3600)</f>
        <v>29.975020815986682</v>
      </c>
      <c r="AA91" s="27">
        <f t="shared" si="8"/>
        <v>3.1805555555555554E-3</v>
      </c>
      <c r="AB91" s="27"/>
    </row>
    <row r="92" spans="1:28" ht="18.75" x14ac:dyDescent="0.3">
      <c r="A92" s="16" t="s">
        <v>98</v>
      </c>
      <c r="B92" s="16">
        <v>88</v>
      </c>
      <c r="C92" s="16" t="s">
        <v>97</v>
      </c>
      <c r="D92" s="16" t="s">
        <v>245</v>
      </c>
      <c r="E92" s="16" t="s">
        <v>90</v>
      </c>
      <c r="F92" s="16">
        <v>1.5</v>
      </c>
      <c r="G92" s="16"/>
      <c r="H92" s="16">
        <v>44.5</v>
      </c>
      <c r="I92" s="16"/>
      <c r="J92" s="16">
        <v>10</v>
      </c>
      <c r="K92" s="16"/>
      <c r="L92" s="21">
        <v>2.1712962962962962E-2</v>
      </c>
      <c r="M92" s="21">
        <v>1.423611111111111E-3</v>
      </c>
      <c r="N92" s="21">
        <v>5.6284722222222222E-2</v>
      </c>
      <c r="O92" s="21">
        <v>1.2731481481481483E-3</v>
      </c>
      <c r="P92" s="22">
        <v>3.1030092592592592E-2</v>
      </c>
      <c r="Q92" s="21"/>
      <c r="R92" s="23">
        <v>0.11172453703703704</v>
      </c>
      <c r="S92" s="24">
        <v>259</v>
      </c>
      <c r="T92" s="24">
        <v>37</v>
      </c>
      <c r="U92" s="24">
        <v>636</v>
      </c>
      <c r="V92" s="25">
        <f t="shared" si="4"/>
        <v>0.40723270440251574</v>
      </c>
      <c r="W92" s="29" t="s">
        <v>99</v>
      </c>
      <c r="X92" s="27">
        <f>L92/F92/10</f>
        <v>1.4475308641975306E-3</v>
      </c>
      <c r="Y92" s="27"/>
      <c r="Z92" s="28">
        <f>H92/(HOUR(N92)+MINUTE(N92)/60+SECOND(N92)/3600)</f>
        <v>32.942628007402838</v>
      </c>
      <c r="AA92" s="27">
        <f t="shared" si="8"/>
        <v>3.1030092592592593E-3</v>
      </c>
      <c r="AB92" s="27"/>
    </row>
    <row r="93" spans="1:28" ht="18.75" x14ac:dyDescent="0.3">
      <c r="A93" s="16" t="s">
        <v>66</v>
      </c>
      <c r="B93" s="16">
        <v>89</v>
      </c>
      <c r="C93" s="16" t="s">
        <v>38</v>
      </c>
      <c r="D93" s="16" t="s">
        <v>62</v>
      </c>
      <c r="E93" s="16" t="s">
        <v>51</v>
      </c>
      <c r="F93" s="16"/>
      <c r="G93" s="16"/>
      <c r="H93" s="16"/>
      <c r="I93" s="16"/>
      <c r="J93" s="16">
        <v>21.1</v>
      </c>
      <c r="K93" s="16"/>
      <c r="L93" s="21"/>
      <c r="M93" s="21"/>
      <c r="N93" s="21"/>
      <c r="O93" s="21"/>
      <c r="P93" s="22">
        <v>6.6840277777777776E-2</v>
      </c>
      <c r="Q93" s="21"/>
      <c r="R93" s="23">
        <v>6.6840277777777776E-2</v>
      </c>
      <c r="S93" s="24">
        <v>476</v>
      </c>
      <c r="T93" s="24">
        <v>75</v>
      </c>
      <c r="U93" s="24">
        <v>5891</v>
      </c>
      <c r="V93" s="25">
        <f t="shared" si="4"/>
        <v>8.0801222203361056E-2</v>
      </c>
      <c r="W93" s="29" t="s">
        <v>67</v>
      </c>
      <c r="X93" s="27"/>
      <c r="Y93" s="27"/>
      <c r="Z93" s="30"/>
      <c r="AA93" s="27">
        <f t="shared" si="8"/>
        <v>3.1677856766719322E-3</v>
      </c>
      <c r="AB93" s="27"/>
    </row>
    <row r="94" spans="1:28" ht="18.75" x14ac:dyDescent="0.3">
      <c r="A94" s="16" t="s">
        <v>132</v>
      </c>
      <c r="B94" s="16">
        <v>90</v>
      </c>
      <c r="C94" s="16" t="s">
        <v>25</v>
      </c>
      <c r="D94" s="16" t="s">
        <v>112</v>
      </c>
      <c r="E94" s="16" t="s">
        <v>90</v>
      </c>
      <c r="F94" s="16">
        <v>1.5</v>
      </c>
      <c r="G94" s="16"/>
      <c r="H94" s="16">
        <v>47.6</v>
      </c>
      <c r="I94" s="16"/>
      <c r="J94" s="16">
        <v>10</v>
      </c>
      <c r="K94" s="16"/>
      <c r="L94" s="21">
        <v>2.1180555555555553E-2</v>
      </c>
      <c r="M94" s="21"/>
      <c r="N94" s="21">
        <v>5.3298611111111116E-2</v>
      </c>
      <c r="O94" s="21"/>
      <c r="P94" s="22">
        <v>3.1284722222222221E-2</v>
      </c>
      <c r="Q94" s="21"/>
      <c r="R94" s="23">
        <v>0.10903935185185186</v>
      </c>
      <c r="S94" s="24">
        <v>154</v>
      </c>
      <c r="T94" s="24">
        <v>27</v>
      </c>
      <c r="U94" s="24">
        <v>485</v>
      </c>
      <c r="V94" s="25">
        <f t="shared" si="4"/>
        <v>0.31752577319587627</v>
      </c>
      <c r="W94" s="29" t="s">
        <v>27</v>
      </c>
      <c r="X94" s="27">
        <f>L94/F94/10</f>
        <v>1.4120370370370367E-3</v>
      </c>
      <c r="Y94" s="27"/>
      <c r="Z94" s="28">
        <f>H94/(HOUR(N94)+MINUTE(N94)/60+SECOND(N94)/3600)</f>
        <v>37.211726384364823</v>
      </c>
      <c r="AA94" s="27">
        <f t="shared" si="8"/>
        <v>3.1284722222222222E-3</v>
      </c>
      <c r="AB94" s="27"/>
    </row>
    <row r="95" spans="1:28" ht="18.75" x14ac:dyDescent="0.3">
      <c r="A95" s="16" t="s">
        <v>123</v>
      </c>
      <c r="B95" s="16">
        <v>91</v>
      </c>
      <c r="C95" s="16" t="s">
        <v>106</v>
      </c>
      <c r="D95" s="16" t="s">
        <v>108</v>
      </c>
      <c r="E95" s="16" t="s">
        <v>90</v>
      </c>
      <c r="F95" s="16">
        <v>1.5</v>
      </c>
      <c r="G95" s="16"/>
      <c r="H95" s="16">
        <v>40</v>
      </c>
      <c r="I95" s="16"/>
      <c r="J95" s="16">
        <v>10</v>
      </c>
      <c r="K95" s="16"/>
      <c r="L95" s="21">
        <v>2.2743055555555555E-2</v>
      </c>
      <c r="M95" s="21"/>
      <c r="N95" s="21">
        <v>4.8078703703703707E-2</v>
      </c>
      <c r="O95" s="21"/>
      <c r="P95" s="22">
        <v>3.3692129629629627E-2</v>
      </c>
      <c r="Q95" s="21"/>
      <c r="R95" s="23">
        <v>0.10450231481481481</v>
      </c>
      <c r="S95" s="24">
        <v>128</v>
      </c>
      <c r="T95" s="24">
        <v>20</v>
      </c>
      <c r="U95" s="24">
        <v>301</v>
      </c>
      <c r="V95" s="25">
        <f t="shared" si="4"/>
        <v>0.42524916943521596</v>
      </c>
      <c r="W95" s="29" t="s">
        <v>122</v>
      </c>
      <c r="X95" s="27">
        <f>L95/F95/10</f>
        <v>1.5162037037037036E-3</v>
      </c>
      <c r="Y95" s="27"/>
      <c r="Z95" s="28">
        <f>H95/(HOUR(N95)+MINUTE(N95)/60+SECOND(N95)/3600)</f>
        <v>34.66538276360135</v>
      </c>
      <c r="AA95" s="27">
        <f t="shared" si="8"/>
        <v>3.3692129629629627E-3</v>
      </c>
      <c r="AB95" s="27"/>
    </row>
    <row r="96" spans="1:28" ht="18.75" x14ac:dyDescent="0.3">
      <c r="A96" s="16" t="s">
        <v>36</v>
      </c>
      <c r="B96" s="16">
        <v>92</v>
      </c>
      <c r="C96" s="16" t="s">
        <v>9</v>
      </c>
      <c r="D96" s="16" t="s">
        <v>34</v>
      </c>
      <c r="E96" s="16" t="s">
        <v>134</v>
      </c>
      <c r="F96" s="16"/>
      <c r="G96" s="16"/>
      <c r="H96" s="16"/>
      <c r="I96" s="16"/>
      <c r="J96" s="16">
        <v>10</v>
      </c>
      <c r="K96" s="16"/>
      <c r="L96" s="21"/>
      <c r="M96" s="21"/>
      <c r="N96" s="21"/>
      <c r="O96" s="21"/>
      <c r="P96" s="22">
        <v>2.9803240740740741E-2</v>
      </c>
      <c r="Q96" s="21"/>
      <c r="R96" s="23">
        <v>2.9803240740740741E-2</v>
      </c>
      <c r="S96" s="24"/>
      <c r="T96" s="24"/>
      <c r="U96" s="24"/>
      <c r="V96" s="25" t="e">
        <f t="shared" si="4"/>
        <v>#DIV/0!</v>
      </c>
      <c r="W96" s="29" t="s">
        <v>19</v>
      </c>
      <c r="X96" s="27"/>
      <c r="Y96" s="27"/>
      <c r="Z96" s="30"/>
      <c r="AA96" s="27">
        <f t="shared" si="8"/>
        <v>2.980324074074074E-3</v>
      </c>
      <c r="AB96" s="27"/>
    </row>
    <row r="97" spans="1:28" ht="18.75" x14ac:dyDescent="0.3">
      <c r="A97" s="16" t="s">
        <v>102</v>
      </c>
      <c r="B97" s="16">
        <v>93</v>
      </c>
      <c r="C97" s="16" t="s">
        <v>100</v>
      </c>
      <c r="D97" s="16" t="s">
        <v>101</v>
      </c>
      <c r="E97" s="16" t="s">
        <v>90</v>
      </c>
      <c r="F97" s="16">
        <v>1.5</v>
      </c>
      <c r="G97" s="16"/>
      <c r="H97" s="16">
        <v>39</v>
      </c>
      <c r="I97" s="16"/>
      <c r="J97" s="16">
        <v>9.6999999999999993</v>
      </c>
      <c r="K97" s="16"/>
      <c r="L97" s="21">
        <v>2.071759259259259E-2</v>
      </c>
      <c r="M97" s="21"/>
      <c r="N97" s="21">
        <v>4.8900462962962965E-2</v>
      </c>
      <c r="O97" s="21"/>
      <c r="P97" s="22">
        <v>3.0289351851851855E-2</v>
      </c>
      <c r="Q97" s="21"/>
      <c r="R97" s="23">
        <v>9.9907407407407403E-2</v>
      </c>
      <c r="S97" s="24">
        <v>104</v>
      </c>
      <c r="T97" s="24">
        <v>20</v>
      </c>
      <c r="U97" s="24">
        <v>344</v>
      </c>
      <c r="V97" s="25">
        <f t="shared" si="4"/>
        <v>0.30232558139534882</v>
      </c>
      <c r="W97" s="29" t="s">
        <v>103</v>
      </c>
      <c r="X97" s="27">
        <f>L97/F97/10</f>
        <v>1.3811728395061727E-3</v>
      </c>
      <c r="Y97" s="27"/>
      <c r="Z97" s="28">
        <f>H97/(HOUR(N97)+MINUTE(N97)/60+SECOND(N97)/3600)</f>
        <v>33.230769230769226</v>
      </c>
      <c r="AA97" s="27">
        <f t="shared" si="8"/>
        <v>3.1226135929744185E-3</v>
      </c>
      <c r="AB97" s="27"/>
    </row>
    <row r="98" spans="1:28" ht="18.75" x14ac:dyDescent="0.3">
      <c r="A98" s="32" t="s">
        <v>37</v>
      </c>
      <c r="B98" s="16">
        <v>94</v>
      </c>
      <c r="C98" s="16" t="s">
        <v>25</v>
      </c>
      <c r="D98" s="16" t="s">
        <v>35</v>
      </c>
      <c r="E98" s="16" t="s">
        <v>134</v>
      </c>
      <c r="F98" s="16"/>
      <c r="G98" s="16"/>
      <c r="H98" s="16"/>
      <c r="I98" s="16"/>
      <c r="J98" s="16">
        <v>5</v>
      </c>
      <c r="K98" s="16"/>
      <c r="L98" s="21"/>
      <c r="M98" s="21"/>
      <c r="N98" s="21"/>
      <c r="O98" s="21"/>
      <c r="P98" s="22">
        <v>1.4166666666666666E-2</v>
      </c>
      <c r="Q98" s="21"/>
      <c r="R98" s="23">
        <v>1.4166666666666666E-2</v>
      </c>
      <c r="S98" s="24">
        <v>17</v>
      </c>
      <c r="T98" s="24">
        <v>6</v>
      </c>
      <c r="U98" s="24">
        <v>101</v>
      </c>
      <c r="V98" s="25">
        <f t="shared" si="4"/>
        <v>0.16831683168316833</v>
      </c>
      <c r="W98" s="29" t="s">
        <v>27</v>
      </c>
      <c r="X98" s="27"/>
      <c r="Y98" s="27"/>
      <c r="Z98" s="30"/>
      <c r="AA98" s="27">
        <f t="shared" si="8"/>
        <v>2.8333333333333331E-3</v>
      </c>
      <c r="AB98" s="27"/>
    </row>
    <row r="99" spans="1:28" ht="18.75" x14ac:dyDescent="0.3">
      <c r="A99" s="16" t="s">
        <v>172</v>
      </c>
      <c r="B99" s="16">
        <v>95</v>
      </c>
      <c r="C99" s="16" t="s">
        <v>38</v>
      </c>
      <c r="D99" s="16" t="s">
        <v>173</v>
      </c>
      <c r="E99" s="16" t="s">
        <v>134</v>
      </c>
      <c r="F99" s="16"/>
      <c r="G99" s="16"/>
      <c r="H99" s="16"/>
      <c r="I99" s="16"/>
      <c r="J99" s="16">
        <v>10</v>
      </c>
      <c r="K99" s="16"/>
      <c r="L99" s="21"/>
      <c r="M99" s="21"/>
      <c r="N99" s="21"/>
      <c r="O99" s="21"/>
      <c r="P99" s="22">
        <v>3.1469907407407412E-2</v>
      </c>
      <c r="Q99" s="21"/>
      <c r="R99" s="23">
        <f>P99</f>
        <v>3.1469907407407412E-2</v>
      </c>
      <c r="S99" s="24">
        <v>77</v>
      </c>
      <c r="T99" s="24">
        <v>10</v>
      </c>
      <c r="U99" s="24">
        <v>200</v>
      </c>
      <c r="V99" s="25">
        <f t="shared" si="4"/>
        <v>0.38500000000000001</v>
      </c>
      <c r="W99" s="29"/>
      <c r="X99" s="27"/>
      <c r="Y99" s="27"/>
      <c r="Z99" s="30"/>
      <c r="AA99" s="27">
        <f t="shared" si="8"/>
        <v>3.146990740740741E-3</v>
      </c>
      <c r="AB99" s="27"/>
    </row>
    <row r="100" spans="1:28" ht="18.75" x14ac:dyDescent="0.3">
      <c r="A100" s="16" t="s">
        <v>174</v>
      </c>
      <c r="B100" s="16">
        <v>96</v>
      </c>
      <c r="C100" s="16" t="s">
        <v>175</v>
      </c>
      <c r="D100" s="16" t="s">
        <v>176</v>
      </c>
      <c r="E100" s="16" t="s">
        <v>51</v>
      </c>
      <c r="F100" s="16"/>
      <c r="G100" s="16"/>
      <c r="H100" s="16"/>
      <c r="I100" s="16"/>
      <c r="J100" s="16">
        <v>21.1</v>
      </c>
      <c r="K100" s="16"/>
      <c r="L100" s="21"/>
      <c r="M100" s="21"/>
      <c r="N100" s="21"/>
      <c r="O100" s="21"/>
      <c r="P100" s="22">
        <v>7.1145833333333339E-2</v>
      </c>
      <c r="Q100" s="21"/>
      <c r="R100" s="23">
        <v>7.1145833333333339E-2</v>
      </c>
      <c r="S100" s="24"/>
      <c r="T100" s="24"/>
      <c r="U100" s="24"/>
      <c r="V100" s="25" t="e">
        <f t="shared" si="4"/>
        <v>#DIV/0!</v>
      </c>
      <c r="W100" s="29" t="s">
        <v>196</v>
      </c>
      <c r="X100" s="27"/>
      <c r="Y100" s="27"/>
      <c r="Z100" s="30"/>
      <c r="AA100" s="27">
        <f t="shared" si="8"/>
        <v>3.3718404423380725E-3</v>
      </c>
      <c r="AB100" s="27"/>
    </row>
    <row r="101" spans="1:28" ht="18.75" x14ac:dyDescent="0.3">
      <c r="A101" s="16" t="s">
        <v>179</v>
      </c>
      <c r="B101" s="16">
        <v>97</v>
      </c>
      <c r="C101" s="16" t="s">
        <v>9</v>
      </c>
      <c r="D101" s="16" t="s">
        <v>33</v>
      </c>
      <c r="E101" s="16" t="s">
        <v>134</v>
      </c>
      <c r="F101" s="16"/>
      <c r="G101" s="16"/>
      <c r="H101" s="16"/>
      <c r="I101" s="16"/>
      <c r="J101" s="16">
        <v>10</v>
      </c>
      <c r="K101" s="16"/>
      <c r="L101" s="21"/>
      <c r="M101" s="21"/>
      <c r="N101" s="21"/>
      <c r="O101" s="21"/>
      <c r="P101" s="22">
        <v>3.0104166666666668E-2</v>
      </c>
      <c r="Q101" s="21"/>
      <c r="R101" s="23">
        <v>3.0104166666666668E-2</v>
      </c>
      <c r="S101" s="24"/>
      <c r="T101" s="24"/>
      <c r="U101" s="24"/>
      <c r="V101" s="25" t="e">
        <f t="shared" si="4"/>
        <v>#DIV/0!</v>
      </c>
      <c r="W101" s="29" t="s">
        <v>19</v>
      </c>
      <c r="X101" s="27"/>
      <c r="Y101" s="27"/>
      <c r="Z101" s="30"/>
      <c r="AA101" s="27">
        <f t="shared" si="8"/>
        <v>3.0104166666666669E-3</v>
      </c>
      <c r="AB101" s="27"/>
    </row>
    <row r="102" spans="1:28" ht="18.75" x14ac:dyDescent="0.3">
      <c r="A102" s="16" t="s">
        <v>178</v>
      </c>
      <c r="B102" s="16">
        <v>98</v>
      </c>
      <c r="C102" s="16" t="s">
        <v>114</v>
      </c>
      <c r="D102" s="16" t="s">
        <v>115</v>
      </c>
      <c r="E102" s="16" t="s">
        <v>113</v>
      </c>
      <c r="F102" s="16">
        <v>0.4</v>
      </c>
      <c r="G102" s="16"/>
      <c r="H102" s="16">
        <v>19</v>
      </c>
      <c r="I102" s="16"/>
      <c r="J102" s="16">
        <v>5</v>
      </c>
      <c r="K102" s="16"/>
      <c r="L102" s="21">
        <v>5.5208333333333333E-3</v>
      </c>
      <c r="M102" s="21"/>
      <c r="N102" s="21">
        <v>2.6504629629629628E-2</v>
      </c>
      <c r="O102" s="21"/>
      <c r="P102" s="22">
        <v>1.5601851851851851E-2</v>
      </c>
      <c r="Q102" s="21"/>
      <c r="R102" s="23">
        <v>5.0798611111111114E-2</v>
      </c>
      <c r="S102" s="24">
        <v>145</v>
      </c>
      <c r="T102" s="24">
        <v>25</v>
      </c>
      <c r="U102" s="24">
        <v>2389</v>
      </c>
      <c r="V102" s="25">
        <f t="shared" si="4"/>
        <v>6.0694851402260358E-2</v>
      </c>
      <c r="W102" s="29" t="s">
        <v>146</v>
      </c>
      <c r="X102" s="27">
        <f>L102/F102/10</f>
        <v>1.3802083333333333E-3</v>
      </c>
      <c r="Y102" s="27"/>
      <c r="Z102" s="28">
        <f>H102/(HOUR(N102)+MINUTE(N102)/60+SECOND(N102)/3600)</f>
        <v>29.868995633187776</v>
      </c>
      <c r="AA102" s="27">
        <f t="shared" si="8"/>
        <v>3.1203703703703701E-3</v>
      </c>
      <c r="AB102" s="27"/>
    </row>
    <row r="103" spans="1:28" ht="18.75" x14ac:dyDescent="0.3">
      <c r="A103" s="16" t="s">
        <v>177</v>
      </c>
      <c r="B103" s="16">
        <v>99</v>
      </c>
      <c r="C103" s="16" t="s">
        <v>89</v>
      </c>
      <c r="D103" s="16" t="s">
        <v>95</v>
      </c>
      <c r="E103" s="16" t="s">
        <v>90</v>
      </c>
      <c r="F103" s="16">
        <v>1.5</v>
      </c>
      <c r="G103" s="16"/>
      <c r="H103" s="16">
        <v>40</v>
      </c>
      <c r="I103" s="16"/>
      <c r="J103" s="16">
        <v>10</v>
      </c>
      <c r="K103" s="16"/>
      <c r="L103" s="21">
        <v>2.0706018518518519E-2</v>
      </c>
      <c r="M103" s="21"/>
      <c r="N103" s="21">
        <v>5.4189814814814809E-2</v>
      </c>
      <c r="O103" s="21"/>
      <c r="P103" s="22">
        <v>3.1435185185185184E-2</v>
      </c>
      <c r="Q103" s="21"/>
      <c r="R103" s="23">
        <v>0.10631944444444445</v>
      </c>
      <c r="S103" s="24">
        <v>118</v>
      </c>
      <c r="T103" s="24">
        <v>19</v>
      </c>
      <c r="U103" s="24">
        <v>311</v>
      </c>
      <c r="V103" s="25">
        <f t="shared" ref="V103:V139" si="9">S103/U103</f>
        <v>0.37942122186495175</v>
      </c>
      <c r="W103" s="29" t="s">
        <v>94</v>
      </c>
      <c r="X103" s="27">
        <f>L103/F103/10</f>
        <v>1.3804012345679012E-3</v>
      </c>
      <c r="Y103" s="27"/>
      <c r="Z103" s="28">
        <f>H103/(HOUR(N103)+MINUTE(N103)/60+SECOND(N103)/3600)</f>
        <v>30.756087142246901</v>
      </c>
      <c r="AA103" s="27">
        <f t="shared" si="8"/>
        <v>3.1435185185185186E-3</v>
      </c>
      <c r="AB103" s="27"/>
    </row>
    <row r="104" spans="1:28" ht="18.75" x14ac:dyDescent="0.3">
      <c r="A104" s="16" t="s">
        <v>180</v>
      </c>
      <c r="B104" s="16">
        <v>100</v>
      </c>
      <c r="C104" s="16" t="s">
        <v>97</v>
      </c>
      <c r="D104" s="16" t="s">
        <v>245</v>
      </c>
      <c r="E104" s="16" t="s">
        <v>90</v>
      </c>
      <c r="F104" s="16">
        <v>1.5</v>
      </c>
      <c r="G104" s="16"/>
      <c r="H104" s="16">
        <v>44.5</v>
      </c>
      <c r="I104" s="16"/>
      <c r="J104" s="16">
        <v>10</v>
      </c>
      <c r="K104" s="16"/>
      <c r="L104" s="21">
        <v>2.326388888888889E-2</v>
      </c>
      <c r="M104" s="21">
        <v>1.2037037037037038E-3</v>
      </c>
      <c r="N104" s="21">
        <v>5.1469907407407402E-2</v>
      </c>
      <c r="O104" s="21">
        <v>1.1689814814814816E-3</v>
      </c>
      <c r="P104" s="22">
        <v>3.1967592592592589E-2</v>
      </c>
      <c r="Q104" s="21"/>
      <c r="R104" s="23">
        <v>0.10907407407407409</v>
      </c>
      <c r="S104" s="24">
        <v>185</v>
      </c>
      <c r="T104" s="24">
        <v>26</v>
      </c>
      <c r="U104" s="24">
        <v>541</v>
      </c>
      <c r="V104" s="25">
        <f t="shared" si="9"/>
        <v>0.34195933456561922</v>
      </c>
      <c r="W104" s="29" t="s">
        <v>99</v>
      </c>
      <c r="X104" s="27">
        <f>L104/F104/10</f>
        <v>1.5509259259259259E-3</v>
      </c>
      <c r="Y104" s="27"/>
      <c r="Z104" s="28">
        <f>H104/(HOUR(N104)+MINUTE(N104)/60+SECOND(N104)/3600)</f>
        <v>36.024286035529563</v>
      </c>
      <c r="AA104" s="27">
        <f t="shared" si="8"/>
        <v>3.196759259259259E-3</v>
      </c>
      <c r="AB104" s="27"/>
    </row>
    <row r="105" spans="1:28" ht="18.75" x14ac:dyDescent="0.3">
      <c r="A105" s="16" t="s">
        <v>182</v>
      </c>
      <c r="B105" s="16">
        <v>101</v>
      </c>
      <c r="C105" s="16" t="s">
        <v>50</v>
      </c>
      <c r="D105" s="16" t="s">
        <v>183</v>
      </c>
      <c r="E105" s="16" t="s">
        <v>90</v>
      </c>
      <c r="F105" s="16">
        <v>1.5</v>
      </c>
      <c r="G105" s="16"/>
      <c r="H105" s="16">
        <v>40</v>
      </c>
      <c r="I105" s="16"/>
      <c r="J105" s="16">
        <v>10</v>
      </c>
      <c r="K105" s="16"/>
      <c r="L105" s="21">
        <v>2.1099537037037038E-2</v>
      </c>
      <c r="M105" s="21"/>
      <c r="N105" s="21">
        <v>6.3020833333333331E-2</v>
      </c>
      <c r="O105" s="21"/>
      <c r="P105" s="22">
        <v>3.2986111111111112E-2</v>
      </c>
      <c r="Q105" s="21"/>
      <c r="R105" s="23">
        <v>0.11936342592592593</v>
      </c>
      <c r="S105" s="24"/>
      <c r="T105" s="24"/>
      <c r="U105" s="24"/>
      <c r="V105" s="25" t="e">
        <f t="shared" si="9"/>
        <v>#DIV/0!</v>
      </c>
      <c r="W105" s="29" t="s">
        <v>184</v>
      </c>
      <c r="X105" s="27">
        <f>L105/F105/10</f>
        <v>1.4066358024691359E-3</v>
      </c>
      <c r="Y105" s="27"/>
      <c r="Z105" s="28">
        <f>H105/(HOUR(N105)+MINUTE(N105)/60+SECOND(N105)/3600)</f>
        <v>26.446280991735538</v>
      </c>
      <c r="AA105" s="27">
        <f t="shared" si="8"/>
        <v>3.2986111111111111E-3</v>
      </c>
      <c r="AB105" s="27"/>
    </row>
    <row r="106" spans="1:28" ht="18.75" x14ac:dyDescent="0.3">
      <c r="A106" s="16" t="s">
        <v>181</v>
      </c>
      <c r="B106" s="16">
        <v>102</v>
      </c>
      <c r="C106" s="16" t="s">
        <v>25</v>
      </c>
      <c r="D106" s="16" t="s">
        <v>112</v>
      </c>
      <c r="E106" s="16" t="s">
        <v>90</v>
      </c>
      <c r="F106" s="16">
        <v>1.5</v>
      </c>
      <c r="G106" s="16"/>
      <c r="H106" s="16">
        <v>47.6</v>
      </c>
      <c r="I106" s="16"/>
      <c r="J106" s="16">
        <v>10</v>
      </c>
      <c r="K106" s="16"/>
      <c r="L106" s="21">
        <v>2.1388888888888888E-2</v>
      </c>
      <c r="M106" s="21">
        <v>1.6550925925925926E-3</v>
      </c>
      <c r="N106" s="21">
        <v>5.167824074074074E-2</v>
      </c>
      <c r="O106" s="21">
        <v>1.5046296296296294E-3</v>
      </c>
      <c r="P106" s="22">
        <v>3.0844907407407404E-2</v>
      </c>
      <c r="Q106" s="21"/>
      <c r="R106" s="23">
        <v>0.10708333333333335</v>
      </c>
      <c r="S106" s="24">
        <v>121</v>
      </c>
      <c r="T106" s="24">
        <v>14</v>
      </c>
      <c r="U106" s="24">
        <v>525</v>
      </c>
      <c r="V106" s="25">
        <f t="shared" si="9"/>
        <v>0.23047619047619047</v>
      </c>
      <c r="W106" s="29" t="s">
        <v>27</v>
      </c>
      <c r="X106" s="27">
        <f>L106/F106/10</f>
        <v>1.4259259259259258E-3</v>
      </c>
      <c r="Y106" s="27"/>
      <c r="Z106" s="28">
        <f>H106/(HOUR(N106)+MINUTE(N106)/60+SECOND(N106)/3600)</f>
        <v>38.378499440089584</v>
      </c>
      <c r="AA106" s="27">
        <f t="shared" si="8"/>
        <v>3.0844907407407405E-3</v>
      </c>
      <c r="AB106" s="27"/>
    </row>
    <row r="107" spans="1:28" ht="18.75" x14ac:dyDescent="0.3">
      <c r="A107" s="16" t="s">
        <v>185</v>
      </c>
      <c r="B107" s="16">
        <v>103</v>
      </c>
      <c r="C107" s="16" t="s">
        <v>9</v>
      </c>
      <c r="D107" s="16" t="s">
        <v>34</v>
      </c>
      <c r="E107" s="16" t="s">
        <v>134</v>
      </c>
      <c r="F107" s="16"/>
      <c r="G107" s="16"/>
      <c r="H107" s="16"/>
      <c r="I107" s="16"/>
      <c r="J107" s="16">
        <v>10</v>
      </c>
      <c r="K107" s="16"/>
      <c r="L107" s="21"/>
      <c r="M107" s="21"/>
      <c r="N107" s="21"/>
      <c r="O107" s="21"/>
      <c r="P107" s="22">
        <v>2.9513888888888892E-2</v>
      </c>
      <c r="Q107" s="21"/>
      <c r="R107" s="23">
        <v>2.9513888888888892E-2</v>
      </c>
      <c r="S107" s="24"/>
      <c r="T107" s="24"/>
      <c r="U107" s="24"/>
      <c r="V107" s="25" t="e">
        <f t="shared" si="9"/>
        <v>#DIV/0!</v>
      </c>
      <c r="W107" s="29" t="s">
        <v>19</v>
      </c>
      <c r="X107" s="27"/>
      <c r="Y107" s="27"/>
      <c r="Z107" s="30"/>
      <c r="AA107" s="27">
        <f t="shared" si="8"/>
        <v>2.9513888888888892E-3</v>
      </c>
      <c r="AB107" s="27"/>
    </row>
    <row r="108" spans="1:28" ht="18.75" x14ac:dyDescent="0.3">
      <c r="A108" s="16" t="s">
        <v>192</v>
      </c>
      <c r="B108" s="16">
        <v>104</v>
      </c>
      <c r="C108" s="16" t="s">
        <v>188</v>
      </c>
      <c r="D108" s="16" t="s">
        <v>189</v>
      </c>
      <c r="E108" s="16" t="s">
        <v>258</v>
      </c>
      <c r="F108" s="16"/>
      <c r="G108" s="16"/>
      <c r="H108" s="16">
        <v>120</v>
      </c>
      <c r="I108" s="16">
        <v>1700</v>
      </c>
      <c r="J108" s="16"/>
      <c r="K108" s="16"/>
      <c r="L108" s="21"/>
      <c r="M108" s="21"/>
      <c r="N108" s="21">
        <v>0.1875</v>
      </c>
      <c r="O108" s="21"/>
      <c r="P108" s="22"/>
      <c r="Q108" s="21"/>
      <c r="R108" s="23">
        <f>N108</f>
        <v>0.1875</v>
      </c>
      <c r="S108" s="24"/>
      <c r="T108" s="24"/>
      <c r="U108" s="24"/>
      <c r="V108" s="25" t="e">
        <f t="shared" si="9"/>
        <v>#DIV/0!</v>
      </c>
      <c r="W108" s="29"/>
      <c r="X108" s="27"/>
      <c r="Y108" s="27"/>
      <c r="Z108" s="28">
        <f>H108/(HOUR(N108)+MINUTE(N108)/60+SECOND(N108)/3600)</f>
        <v>26.666666666666668</v>
      </c>
      <c r="AA108" s="27"/>
      <c r="AB108" s="27"/>
    </row>
    <row r="109" spans="1:28" ht="18.75" x14ac:dyDescent="0.3">
      <c r="A109" s="16" t="s">
        <v>186</v>
      </c>
      <c r="B109" s="16">
        <v>105</v>
      </c>
      <c r="C109" s="16" t="s">
        <v>100</v>
      </c>
      <c r="D109" s="16" t="s">
        <v>101</v>
      </c>
      <c r="E109" s="16" t="s">
        <v>90</v>
      </c>
      <c r="F109" s="16">
        <v>1.5</v>
      </c>
      <c r="G109" s="16"/>
      <c r="H109" s="16">
        <v>39</v>
      </c>
      <c r="I109" s="16"/>
      <c r="J109" s="16">
        <v>9.6999999999999993</v>
      </c>
      <c r="K109" s="16"/>
      <c r="L109" s="21">
        <v>1.9282407407407408E-2</v>
      </c>
      <c r="M109" s="21"/>
      <c r="N109" s="21">
        <v>4.4965277777777778E-2</v>
      </c>
      <c r="O109" s="21"/>
      <c r="P109" s="22">
        <v>2.8136574074074074E-2</v>
      </c>
      <c r="Q109" s="21"/>
      <c r="R109" s="23">
        <v>9.2384259259259263E-2</v>
      </c>
      <c r="S109" s="24">
        <v>46</v>
      </c>
      <c r="T109" s="24">
        <v>8</v>
      </c>
      <c r="U109" s="24">
        <v>287</v>
      </c>
      <c r="V109" s="25">
        <f t="shared" si="9"/>
        <v>0.16027874564459929</v>
      </c>
      <c r="W109" s="29" t="s">
        <v>103</v>
      </c>
      <c r="X109" s="27">
        <f>L109/F109/10</f>
        <v>1.2854938271604937E-3</v>
      </c>
      <c r="Y109" s="27"/>
      <c r="Z109" s="28">
        <f>H109/(HOUR(N109)+MINUTE(N109)/60+SECOND(N109)/3600)</f>
        <v>36.138996138996141</v>
      </c>
      <c r="AA109" s="27">
        <f>P109/J109</f>
        <v>2.9006777395952656E-3</v>
      </c>
      <c r="AB109" s="27"/>
    </row>
    <row r="110" spans="1:28" ht="18.75" x14ac:dyDescent="0.3">
      <c r="A110" s="16" t="s">
        <v>193</v>
      </c>
      <c r="B110" s="16">
        <v>106</v>
      </c>
      <c r="C110" s="16" t="s">
        <v>187</v>
      </c>
      <c r="D110" s="16" t="s">
        <v>190</v>
      </c>
      <c r="E110" s="16" t="s">
        <v>191</v>
      </c>
      <c r="F110" s="16"/>
      <c r="G110" s="16"/>
      <c r="H110" s="16">
        <v>150</v>
      </c>
      <c r="I110" s="16">
        <v>653</v>
      </c>
      <c r="J110" s="16"/>
      <c r="K110" s="16"/>
      <c r="L110" s="21"/>
      <c r="M110" s="21"/>
      <c r="N110" s="21">
        <v>0.19097222222222221</v>
      </c>
      <c r="O110" s="21"/>
      <c r="P110" s="22"/>
      <c r="Q110" s="21"/>
      <c r="R110" s="23">
        <f>N110</f>
        <v>0.19097222222222221</v>
      </c>
      <c r="S110" s="24"/>
      <c r="T110" s="24"/>
      <c r="U110" s="24"/>
      <c r="V110" s="25" t="e">
        <f t="shared" si="9"/>
        <v>#DIV/0!</v>
      </c>
      <c r="W110" s="29"/>
      <c r="X110" s="27"/>
      <c r="Y110" s="27"/>
      <c r="Z110" s="28">
        <f>H110/(HOUR(N110)+MINUTE(N110)/60+SECOND(N110)/3600)</f>
        <v>32.727272727272727</v>
      </c>
      <c r="AA110" s="27"/>
      <c r="AB110" s="27"/>
    </row>
    <row r="111" spans="1:28" ht="18.75" x14ac:dyDescent="0.3">
      <c r="A111" s="16" t="s">
        <v>195</v>
      </c>
      <c r="B111" s="16">
        <v>107</v>
      </c>
      <c r="C111" s="16" t="s">
        <v>25</v>
      </c>
      <c r="D111" s="16" t="s">
        <v>35</v>
      </c>
      <c r="E111" s="16" t="s">
        <v>51</v>
      </c>
      <c r="F111" s="16"/>
      <c r="G111" s="16"/>
      <c r="H111" s="16"/>
      <c r="I111" s="16"/>
      <c r="J111" s="16">
        <v>21.1</v>
      </c>
      <c r="K111" s="16"/>
      <c r="L111" s="21"/>
      <c r="M111" s="21"/>
      <c r="N111" s="21"/>
      <c r="O111" s="21"/>
      <c r="P111" s="22">
        <v>6.4062500000000008E-2</v>
      </c>
      <c r="Q111" s="21"/>
      <c r="R111" s="23">
        <v>6.4062500000000008E-2</v>
      </c>
      <c r="S111" s="24">
        <v>36</v>
      </c>
      <c r="T111" s="24">
        <v>8</v>
      </c>
      <c r="U111" s="24">
        <v>147</v>
      </c>
      <c r="V111" s="25">
        <f t="shared" si="9"/>
        <v>0.24489795918367346</v>
      </c>
      <c r="W111" s="29" t="s">
        <v>27</v>
      </c>
      <c r="X111" s="27"/>
      <c r="Y111" s="27"/>
      <c r="Z111" s="28"/>
      <c r="AA111" s="27">
        <f t="shared" ref="AA111:AA121" si="10">P111/J111</f>
        <v>3.036137440758294E-3</v>
      </c>
      <c r="AB111" s="27"/>
    </row>
    <row r="112" spans="1:28" ht="18.75" x14ac:dyDescent="0.3">
      <c r="A112" s="16" t="s">
        <v>203</v>
      </c>
      <c r="B112" s="16">
        <v>108</v>
      </c>
      <c r="C112" s="16" t="s">
        <v>202</v>
      </c>
      <c r="D112" s="16" t="s">
        <v>197</v>
      </c>
      <c r="E112" s="16" t="s">
        <v>134</v>
      </c>
      <c r="F112" s="16"/>
      <c r="G112" s="16"/>
      <c r="H112" s="16"/>
      <c r="I112" s="16"/>
      <c r="J112" s="16">
        <v>10</v>
      </c>
      <c r="K112" s="16"/>
      <c r="L112" s="21"/>
      <c r="M112" s="21"/>
      <c r="N112" s="21"/>
      <c r="O112" s="21"/>
      <c r="P112" s="22">
        <v>3.0150462962962962E-2</v>
      </c>
      <c r="Q112" s="21"/>
      <c r="R112" s="23">
        <f>P112</f>
        <v>3.0150462962962962E-2</v>
      </c>
      <c r="S112" s="24"/>
      <c r="T112" s="24"/>
      <c r="U112" s="24"/>
      <c r="V112" s="25" t="e">
        <f t="shared" si="9"/>
        <v>#DIV/0!</v>
      </c>
      <c r="W112" s="29"/>
      <c r="X112" s="27"/>
      <c r="Y112" s="27"/>
      <c r="Z112" s="28"/>
      <c r="AA112" s="27">
        <f t="shared" si="10"/>
        <v>3.0150462962962961E-3</v>
      </c>
      <c r="AB112" s="27"/>
    </row>
    <row r="113" spans="1:28" ht="18.75" x14ac:dyDescent="0.3">
      <c r="A113" s="16" t="s">
        <v>205</v>
      </c>
      <c r="B113" s="16">
        <v>109</v>
      </c>
      <c r="C113" s="16" t="s">
        <v>9</v>
      </c>
      <c r="D113" s="16" t="s">
        <v>33</v>
      </c>
      <c r="E113" s="16" t="s">
        <v>134</v>
      </c>
      <c r="F113" s="16"/>
      <c r="G113" s="16"/>
      <c r="H113" s="16"/>
      <c r="I113" s="16"/>
      <c r="J113" s="16">
        <v>10</v>
      </c>
      <c r="K113" s="16"/>
      <c r="L113" s="21"/>
      <c r="M113" s="21"/>
      <c r="N113" s="21"/>
      <c r="O113" s="21"/>
      <c r="P113" s="22">
        <v>3.0034722222222223E-2</v>
      </c>
      <c r="Q113" s="21"/>
      <c r="R113" s="23">
        <f>P113</f>
        <v>3.0034722222222223E-2</v>
      </c>
      <c r="S113" s="24"/>
      <c r="T113" s="24"/>
      <c r="U113" s="24"/>
      <c r="V113" s="25" t="e">
        <f t="shared" si="9"/>
        <v>#DIV/0!</v>
      </c>
      <c r="W113" s="29" t="s">
        <v>19</v>
      </c>
      <c r="X113" s="27"/>
      <c r="Y113" s="27"/>
      <c r="Z113" s="28"/>
      <c r="AA113" s="27">
        <f t="shared" si="10"/>
        <v>3.0034722222222225E-3</v>
      </c>
      <c r="AB113" s="27"/>
    </row>
    <row r="114" spans="1:28" ht="18.75" x14ac:dyDescent="0.3">
      <c r="A114" s="16" t="s">
        <v>198</v>
      </c>
      <c r="B114" s="16">
        <v>110</v>
      </c>
      <c r="C114" s="16" t="s">
        <v>84</v>
      </c>
      <c r="D114" s="16" t="s">
        <v>199</v>
      </c>
      <c r="E114" s="16" t="s">
        <v>113</v>
      </c>
      <c r="F114" s="16">
        <v>0.5</v>
      </c>
      <c r="G114" s="16"/>
      <c r="H114" s="16">
        <v>25</v>
      </c>
      <c r="I114" s="16"/>
      <c r="J114" s="16">
        <v>5</v>
      </c>
      <c r="K114" s="16"/>
      <c r="L114" s="21">
        <v>6.7129629629629622E-3</v>
      </c>
      <c r="M114" s="21"/>
      <c r="N114" s="21">
        <v>3.1979166666666663E-2</v>
      </c>
      <c r="O114" s="21"/>
      <c r="P114" s="22">
        <v>1.3946759259259258E-2</v>
      </c>
      <c r="Q114" s="21"/>
      <c r="R114" s="23">
        <v>5.454861111111111E-2</v>
      </c>
      <c r="S114" s="24"/>
      <c r="T114" s="24"/>
      <c r="U114" s="24"/>
      <c r="V114" s="25" t="e">
        <f t="shared" si="9"/>
        <v>#DIV/0!</v>
      </c>
      <c r="W114" s="29" t="s">
        <v>199</v>
      </c>
      <c r="X114" s="27">
        <f>L114/F114/10</f>
        <v>1.3425925925925925E-3</v>
      </c>
      <c r="Y114" s="27"/>
      <c r="Z114" s="28">
        <f>H114/(HOUR(N114)+MINUTE(N114)/60+SECOND(N114)/3600)</f>
        <v>32.573289902280131</v>
      </c>
      <c r="AA114" s="27">
        <f t="shared" si="10"/>
        <v>2.7893518518518515E-3</v>
      </c>
      <c r="AB114" s="27"/>
    </row>
    <row r="115" spans="1:28" ht="18.75" x14ac:dyDescent="0.3">
      <c r="A115" s="16" t="s">
        <v>201</v>
      </c>
      <c r="B115" s="16">
        <v>111</v>
      </c>
      <c r="C115" s="16" t="s">
        <v>89</v>
      </c>
      <c r="D115" s="16" t="s">
        <v>95</v>
      </c>
      <c r="E115" s="16" t="s">
        <v>90</v>
      </c>
      <c r="F115" s="16">
        <v>1.5</v>
      </c>
      <c r="G115" s="16"/>
      <c r="H115" s="16">
        <v>40</v>
      </c>
      <c r="I115" s="16"/>
      <c r="J115" s="16">
        <v>10</v>
      </c>
      <c r="K115" s="16"/>
      <c r="L115" s="21">
        <v>1.9976851851851853E-2</v>
      </c>
      <c r="M115" s="21"/>
      <c r="N115" s="21">
        <v>5.2372685185185182E-2</v>
      </c>
      <c r="O115" s="21"/>
      <c r="P115" s="22">
        <v>3.1261574074074074E-2</v>
      </c>
      <c r="Q115" s="21"/>
      <c r="R115" s="23">
        <v>0.10362268518518518</v>
      </c>
      <c r="S115" s="24">
        <v>67</v>
      </c>
      <c r="T115" s="24">
        <v>6</v>
      </c>
      <c r="U115" s="24">
        <v>223</v>
      </c>
      <c r="V115" s="25">
        <f t="shared" si="9"/>
        <v>0.30044843049327352</v>
      </c>
      <c r="W115" s="29" t="s">
        <v>94</v>
      </c>
      <c r="X115" s="27">
        <f>L115/F115/10</f>
        <v>1.3317901234567902E-3</v>
      </c>
      <c r="Y115" s="27"/>
      <c r="Z115" s="28">
        <f>H115/(HOUR(N115)+MINUTE(N115)/60+SECOND(N115)/3600)</f>
        <v>31.823204419889503</v>
      </c>
      <c r="AA115" s="27">
        <f t="shared" si="10"/>
        <v>3.1261574074074074E-3</v>
      </c>
      <c r="AB115" s="27"/>
    </row>
    <row r="116" spans="1:28" ht="18.75" x14ac:dyDescent="0.3">
      <c r="A116" s="16" t="s">
        <v>200</v>
      </c>
      <c r="B116" s="16">
        <v>112</v>
      </c>
      <c r="C116" s="16" t="s">
        <v>97</v>
      </c>
      <c r="D116" s="16" t="s">
        <v>245</v>
      </c>
      <c r="E116" s="16" t="s">
        <v>90</v>
      </c>
      <c r="F116" s="16">
        <v>1.5</v>
      </c>
      <c r="G116" s="16"/>
      <c r="H116" s="16">
        <v>46.5</v>
      </c>
      <c r="I116" s="16"/>
      <c r="J116" s="16">
        <v>10</v>
      </c>
      <c r="K116" s="16"/>
      <c r="L116" s="21">
        <v>1.9456018518518518E-2</v>
      </c>
      <c r="M116" s="21">
        <v>1.689814814814815E-3</v>
      </c>
      <c r="N116" s="21">
        <v>5.2962962962962962E-2</v>
      </c>
      <c r="O116" s="21">
        <v>9.6064814814814808E-4</v>
      </c>
      <c r="P116" s="22">
        <v>3.0254629629629631E-2</v>
      </c>
      <c r="Q116" s="21"/>
      <c r="R116" s="23">
        <v>0.10534722222222222</v>
      </c>
      <c r="S116" s="24">
        <v>125</v>
      </c>
      <c r="T116" s="24">
        <v>18</v>
      </c>
      <c r="U116" s="24">
        <v>598</v>
      </c>
      <c r="V116" s="25">
        <f t="shared" si="9"/>
        <v>0.20903010033444816</v>
      </c>
      <c r="W116" s="29" t="s">
        <v>99</v>
      </c>
      <c r="X116" s="27">
        <f>L116/F116/10</f>
        <v>1.2970679012345679E-3</v>
      </c>
      <c r="Y116" s="27"/>
      <c r="Z116" s="28">
        <f>H116/(HOUR(N116)+MINUTE(N116)/60+SECOND(N116)/3600)</f>
        <v>36.582167832167833</v>
      </c>
      <c r="AA116" s="27">
        <f t="shared" si="10"/>
        <v>3.0254629629629633E-3</v>
      </c>
      <c r="AB116" s="27"/>
    </row>
    <row r="117" spans="1:28" ht="18.75" x14ac:dyDescent="0.3">
      <c r="A117" s="16" t="s">
        <v>204</v>
      </c>
      <c r="B117" s="16">
        <v>113</v>
      </c>
      <c r="C117" s="16" t="s">
        <v>38</v>
      </c>
      <c r="D117" s="16" t="s">
        <v>62</v>
      </c>
      <c r="E117" s="16" t="s">
        <v>51</v>
      </c>
      <c r="F117" s="16"/>
      <c r="G117" s="16"/>
      <c r="H117" s="16"/>
      <c r="I117" s="16"/>
      <c r="J117" s="16">
        <v>21.1</v>
      </c>
      <c r="K117" s="16"/>
      <c r="L117" s="21"/>
      <c r="M117" s="21"/>
      <c r="N117" s="21"/>
      <c r="O117" s="21"/>
      <c r="P117" s="22">
        <v>6.4282407407407413E-2</v>
      </c>
      <c r="Q117" s="21"/>
      <c r="R117" s="23">
        <v>6.4282407407407413E-2</v>
      </c>
      <c r="S117" s="24">
        <v>297</v>
      </c>
      <c r="T117" s="24">
        <v>35</v>
      </c>
      <c r="U117" s="24">
        <v>6389</v>
      </c>
      <c r="V117" s="25">
        <f t="shared" si="9"/>
        <v>4.6486148066990141E-2</v>
      </c>
      <c r="W117" s="29" t="s">
        <v>67</v>
      </c>
      <c r="X117" s="27"/>
      <c r="Y117" s="27"/>
      <c r="Z117" s="28"/>
      <c r="AA117" s="27">
        <f t="shared" si="10"/>
        <v>3.0465595927681235E-3</v>
      </c>
      <c r="AB117" s="27"/>
    </row>
    <row r="118" spans="1:28" ht="18.75" x14ac:dyDescent="0.3">
      <c r="A118" s="16" t="s">
        <v>206</v>
      </c>
      <c r="B118" s="16">
        <v>114</v>
      </c>
      <c r="C118" s="16" t="s">
        <v>25</v>
      </c>
      <c r="D118" s="16" t="s">
        <v>112</v>
      </c>
      <c r="E118" s="16" t="s">
        <v>90</v>
      </c>
      <c r="F118" s="16">
        <v>1.5</v>
      </c>
      <c r="G118" s="16"/>
      <c r="H118" s="16">
        <v>47.6</v>
      </c>
      <c r="I118" s="16"/>
      <c r="J118" s="16">
        <v>10</v>
      </c>
      <c r="K118" s="16"/>
      <c r="L118" s="21">
        <v>1.9027777777777779E-2</v>
      </c>
      <c r="M118" s="21">
        <v>5.4745370370370373E-3</v>
      </c>
      <c r="N118" s="21">
        <v>5.1122685185185181E-2</v>
      </c>
      <c r="O118" s="21">
        <v>1.261574074074074E-3</v>
      </c>
      <c r="P118" s="22">
        <v>3.0405092592592591E-2</v>
      </c>
      <c r="Q118" s="21"/>
      <c r="R118" s="23">
        <v>0.10739583333333334</v>
      </c>
      <c r="S118" s="24">
        <v>124</v>
      </c>
      <c r="T118" s="24">
        <v>20</v>
      </c>
      <c r="U118" s="24">
        <v>423</v>
      </c>
      <c r="V118" s="25">
        <f t="shared" si="9"/>
        <v>0.29314420803782504</v>
      </c>
      <c r="W118" s="29" t="s">
        <v>27</v>
      </c>
      <c r="X118" s="27">
        <f>L118/F118/10</f>
        <v>1.2685185185185186E-3</v>
      </c>
      <c r="Y118" s="27"/>
      <c r="Z118" s="28">
        <f>H118/(HOUR(N118)+MINUTE(N118)/60+SECOND(N118)/3600)</f>
        <v>38.795562599049127</v>
      </c>
      <c r="AA118" s="27">
        <f t="shared" si="10"/>
        <v>3.0405092592592593E-3</v>
      </c>
      <c r="AB118" s="27"/>
    </row>
    <row r="119" spans="1:28" ht="18.75" x14ac:dyDescent="0.3">
      <c r="A119" s="16" t="s">
        <v>209</v>
      </c>
      <c r="B119" s="16">
        <v>115</v>
      </c>
      <c r="C119" s="16" t="s">
        <v>106</v>
      </c>
      <c r="D119" s="16" t="s">
        <v>108</v>
      </c>
      <c r="E119" s="16" t="s">
        <v>90</v>
      </c>
      <c r="F119" s="16">
        <v>1.5</v>
      </c>
      <c r="G119" s="16"/>
      <c r="H119" s="16">
        <v>40</v>
      </c>
      <c r="I119" s="16"/>
      <c r="J119" s="16">
        <v>10</v>
      </c>
      <c r="K119" s="16"/>
      <c r="L119" s="21">
        <v>2.2337962962962962E-2</v>
      </c>
      <c r="M119" s="21"/>
      <c r="N119" s="21">
        <v>4.4861111111111109E-2</v>
      </c>
      <c r="O119" s="21"/>
      <c r="P119" s="22">
        <v>3.2754629629629627E-2</v>
      </c>
      <c r="Q119" s="21"/>
      <c r="R119" s="23">
        <v>0.10137731481481482</v>
      </c>
      <c r="S119" s="24">
        <v>66</v>
      </c>
      <c r="T119" s="24">
        <v>7</v>
      </c>
      <c r="U119" s="24">
        <v>230</v>
      </c>
      <c r="V119" s="25">
        <f t="shared" si="9"/>
        <v>0.28695652173913044</v>
      </c>
      <c r="W119" s="29" t="s">
        <v>122</v>
      </c>
      <c r="X119" s="27">
        <f>L119/F119/10</f>
        <v>1.4891975308641975E-3</v>
      </c>
      <c r="Y119" s="27"/>
      <c r="Z119" s="28">
        <f>H119/(HOUR(N119)+MINUTE(N119)/60+SECOND(N119)/3600)</f>
        <v>37.151702786377712</v>
      </c>
      <c r="AA119" s="27">
        <f t="shared" si="10"/>
        <v>3.2754629629629627E-3</v>
      </c>
      <c r="AB119" s="27"/>
    </row>
    <row r="120" spans="1:28" ht="18.75" x14ac:dyDescent="0.3">
      <c r="A120" s="16" t="s">
        <v>207</v>
      </c>
      <c r="B120" s="16">
        <v>116</v>
      </c>
      <c r="C120" s="16" t="s">
        <v>9</v>
      </c>
      <c r="D120" s="16" t="s">
        <v>34</v>
      </c>
      <c r="E120" s="16" t="s">
        <v>134</v>
      </c>
      <c r="F120" s="16"/>
      <c r="G120" s="16"/>
      <c r="H120" s="16"/>
      <c r="I120" s="16"/>
      <c r="J120" s="16">
        <v>10</v>
      </c>
      <c r="K120" s="16"/>
      <c r="L120" s="21"/>
      <c r="M120" s="21"/>
      <c r="N120" s="21"/>
      <c r="O120" s="21"/>
      <c r="P120" s="22">
        <v>2.9398148148148149E-2</v>
      </c>
      <c r="Q120" s="21"/>
      <c r="R120" s="23">
        <f>P120</f>
        <v>2.9398148148148149E-2</v>
      </c>
      <c r="S120" s="24">
        <v>83</v>
      </c>
      <c r="T120" s="24">
        <v>14</v>
      </c>
      <c r="U120" s="24">
        <v>298</v>
      </c>
      <c r="V120" s="25">
        <f t="shared" si="9"/>
        <v>0.27852348993288589</v>
      </c>
      <c r="W120" s="29" t="s">
        <v>19</v>
      </c>
      <c r="X120" s="27"/>
      <c r="Y120" s="27"/>
      <c r="Z120" s="28"/>
      <c r="AA120" s="27">
        <f t="shared" si="10"/>
        <v>2.9398148148148148E-3</v>
      </c>
      <c r="AB120" s="27"/>
    </row>
    <row r="121" spans="1:28" ht="18.75" x14ac:dyDescent="0.3">
      <c r="A121" s="16" t="s">
        <v>208</v>
      </c>
      <c r="B121" s="16">
        <v>117</v>
      </c>
      <c r="C121" s="16" t="s">
        <v>100</v>
      </c>
      <c r="D121" s="16" t="s">
        <v>101</v>
      </c>
      <c r="E121" s="16" t="s">
        <v>90</v>
      </c>
      <c r="F121" s="16">
        <v>1.5</v>
      </c>
      <c r="G121" s="16"/>
      <c r="H121" s="16">
        <v>39</v>
      </c>
      <c r="I121" s="16"/>
      <c r="J121" s="16">
        <v>9.6999999999999993</v>
      </c>
      <c r="K121" s="16"/>
      <c r="L121" s="21">
        <v>1.9710648148148147E-2</v>
      </c>
      <c r="M121" s="21"/>
      <c r="N121" s="21">
        <v>4.5254629629629624E-2</v>
      </c>
      <c r="O121" s="21"/>
      <c r="P121" s="22">
        <v>2.8749999999999998E-2</v>
      </c>
      <c r="Q121" s="21"/>
      <c r="R121" s="23">
        <v>9.3715277777777772E-2</v>
      </c>
      <c r="S121" s="24">
        <v>59</v>
      </c>
      <c r="T121" s="24">
        <v>9</v>
      </c>
      <c r="U121" s="24">
        <v>309</v>
      </c>
      <c r="V121" s="25">
        <f t="shared" si="9"/>
        <v>0.19093851132686085</v>
      </c>
      <c r="W121" s="29" t="s">
        <v>103</v>
      </c>
      <c r="X121" s="27">
        <f>L121/F121/10</f>
        <v>1.3140432098765432E-3</v>
      </c>
      <c r="Y121" s="27"/>
      <c r="Z121" s="28">
        <f>H121/(HOUR(N121)+MINUTE(N121)/60+SECOND(N121)/3600)</f>
        <v>35.907928388746804</v>
      </c>
      <c r="AA121" s="27">
        <f t="shared" si="10"/>
        <v>2.9639175257731958E-3</v>
      </c>
      <c r="AB121" s="27"/>
    </row>
    <row r="122" spans="1:28" ht="18.75" x14ac:dyDescent="0.3">
      <c r="A122" s="16" t="s">
        <v>211</v>
      </c>
      <c r="B122" s="16">
        <v>118</v>
      </c>
      <c r="C122" s="16" t="s">
        <v>188</v>
      </c>
      <c r="D122" s="16" t="s">
        <v>189</v>
      </c>
      <c r="E122" s="16" t="s">
        <v>258</v>
      </c>
      <c r="F122" s="16"/>
      <c r="G122" s="16"/>
      <c r="H122" s="16">
        <v>165</v>
      </c>
      <c r="I122" s="16">
        <v>2230</v>
      </c>
      <c r="J122" s="16"/>
      <c r="K122" s="16"/>
      <c r="L122" s="21"/>
      <c r="M122" s="21"/>
      <c r="N122" s="21">
        <v>0.25</v>
      </c>
      <c r="O122" s="21"/>
      <c r="P122" s="22"/>
      <c r="Q122" s="21"/>
      <c r="R122" s="23">
        <f>N122</f>
        <v>0.25</v>
      </c>
      <c r="S122" s="24"/>
      <c r="T122" s="24"/>
      <c r="U122" s="24"/>
      <c r="V122" s="25" t="e">
        <f t="shared" si="9"/>
        <v>#DIV/0!</v>
      </c>
      <c r="W122" s="29"/>
      <c r="X122" s="27"/>
      <c r="Y122" s="27"/>
      <c r="Z122" s="28">
        <f>H122/(HOUR(N122)+MINUTE(N122)/60+SECOND(N122)/3600)</f>
        <v>27.5</v>
      </c>
      <c r="AA122" s="27"/>
      <c r="AB122" s="27"/>
    </row>
    <row r="123" spans="1:28" ht="18.75" x14ac:dyDescent="0.3">
      <c r="A123" s="16" t="s">
        <v>210</v>
      </c>
      <c r="B123" s="16">
        <v>119</v>
      </c>
      <c r="C123" s="16" t="s">
        <v>25</v>
      </c>
      <c r="D123" s="16" t="s">
        <v>35</v>
      </c>
      <c r="E123" s="16" t="s">
        <v>51</v>
      </c>
      <c r="F123" s="16"/>
      <c r="G123" s="16"/>
      <c r="H123" s="16"/>
      <c r="I123" s="16"/>
      <c r="J123" s="16">
        <v>21.1</v>
      </c>
      <c r="K123" s="16"/>
      <c r="L123" s="21"/>
      <c r="M123" s="21"/>
      <c r="N123" s="21"/>
      <c r="O123" s="21"/>
      <c r="P123" s="22">
        <v>6.6157407407407401E-2</v>
      </c>
      <c r="Q123" s="21"/>
      <c r="R123" s="23">
        <f>P123</f>
        <v>6.6157407407407401E-2</v>
      </c>
      <c r="S123" s="24">
        <v>39</v>
      </c>
      <c r="T123" s="24">
        <v>9</v>
      </c>
      <c r="U123" s="24">
        <v>170</v>
      </c>
      <c r="V123" s="25">
        <f t="shared" si="9"/>
        <v>0.22941176470588234</v>
      </c>
      <c r="W123" s="29" t="s">
        <v>27</v>
      </c>
      <c r="X123" s="27"/>
      <c r="Y123" s="27"/>
      <c r="Z123" s="28"/>
      <c r="AA123" s="27">
        <f>P123/J123</f>
        <v>3.1354221520098293E-3</v>
      </c>
      <c r="AB123" s="27"/>
    </row>
    <row r="124" spans="1:28" ht="18.75" x14ac:dyDescent="0.3">
      <c r="A124" s="16" t="s">
        <v>213</v>
      </c>
      <c r="B124" s="16">
        <v>120</v>
      </c>
      <c r="C124" s="16" t="s">
        <v>38</v>
      </c>
      <c r="D124" s="16" t="s">
        <v>173</v>
      </c>
      <c r="E124" s="16" t="s">
        <v>134</v>
      </c>
      <c r="F124" s="16"/>
      <c r="G124" s="16"/>
      <c r="H124" s="16"/>
      <c r="I124" s="16"/>
      <c r="J124" s="16">
        <v>10</v>
      </c>
      <c r="K124" s="16"/>
      <c r="L124" s="21"/>
      <c r="M124" s="21"/>
      <c r="N124" s="21"/>
      <c r="O124" s="21"/>
      <c r="P124" s="22">
        <v>2.9664351851851855E-2</v>
      </c>
      <c r="Q124" s="21"/>
      <c r="R124" s="23">
        <f>P124</f>
        <v>2.9664351851851855E-2</v>
      </c>
      <c r="S124" s="24">
        <v>71</v>
      </c>
      <c r="T124" s="24">
        <v>10</v>
      </c>
      <c r="U124" s="24">
        <v>334</v>
      </c>
      <c r="V124" s="25">
        <f t="shared" si="9"/>
        <v>0.21257485029940121</v>
      </c>
      <c r="W124" s="29"/>
      <c r="X124" s="27"/>
      <c r="Y124" s="27"/>
      <c r="Z124" s="30"/>
      <c r="AA124" s="27">
        <f>P124/J124</f>
        <v>2.9664351851851857E-3</v>
      </c>
      <c r="AB124" s="27"/>
    </row>
    <row r="125" spans="1:28" ht="18.75" x14ac:dyDescent="0.3">
      <c r="A125" s="16" t="s">
        <v>212</v>
      </c>
      <c r="B125" s="16">
        <v>121</v>
      </c>
      <c r="C125" s="16" t="s">
        <v>9</v>
      </c>
      <c r="D125" s="16" t="s">
        <v>33</v>
      </c>
      <c r="E125" s="16" t="s">
        <v>134</v>
      </c>
      <c r="F125" s="16"/>
      <c r="G125" s="16"/>
      <c r="H125" s="16"/>
      <c r="I125" s="16"/>
      <c r="J125" s="16">
        <v>10</v>
      </c>
      <c r="K125" s="16"/>
      <c r="L125" s="21"/>
      <c r="M125" s="21"/>
      <c r="N125" s="21"/>
      <c r="O125" s="21"/>
      <c r="P125" s="22">
        <v>2.9444444444444443E-2</v>
      </c>
      <c r="Q125" s="21"/>
      <c r="R125" s="23">
        <f>P125</f>
        <v>2.9444444444444443E-2</v>
      </c>
      <c r="S125" s="24">
        <v>54</v>
      </c>
      <c r="T125" s="33">
        <v>3</v>
      </c>
      <c r="U125" s="24">
        <v>223</v>
      </c>
      <c r="V125" s="25">
        <f t="shared" si="9"/>
        <v>0.24215246636771301</v>
      </c>
      <c r="W125" s="29" t="s">
        <v>19</v>
      </c>
      <c r="X125" s="27"/>
      <c r="Y125" s="27"/>
      <c r="Z125" s="28"/>
      <c r="AA125" s="27">
        <f>P125/J125</f>
        <v>2.9444444444444444E-3</v>
      </c>
      <c r="AB125" s="27"/>
    </row>
    <row r="126" spans="1:28" ht="18.75" x14ac:dyDescent="0.3">
      <c r="A126" s="16" t="s">
        <v>214</v>
      </c>
      <c r="B126" s="16">
        <v>122</v>
      </c>
      <c r="C126" s="16" t="s">
        <v>114</v>
      </c>
      <c r="D126" s="16" t="s">
        <v>115</v>
      </c>
      <c r="E126" s="16" t="s">
        <v>113</v>
      </c>
      <c r="F126" s="16">
        <v>0.4</v>
      </c>
      <c r="G126" s="16"/>
      <c r="H126" s="16">
        <v>21</v>
      </c>
      <c r="I126" s="16"/>
      <c r="J126" s="16">
        <v>4.5</v>
      </c>
      <c r="K126" s="16"/>
      <c r="L126" s="21">
        <v>5.347222222222222E-3</v>
      </c>
      <c r="M126" s="21">
        <v>1.1458333333333333E-3</v>
      </c>
      <c r="N126" s="21">
        <v>2.5983796296296297E-2</v>
      </c>
      <c r="O126" s="21">
        <v>1.1574074074074073E-3</v>
      </c>
      <c r="P126" s="22">
        <v>1.4386574074074072E-2</v>
      </c>
      <c r="Q126" s="21"/>
      <c r="R126" s="23">
        <v>4.8043981481481479E-2</v>
      </c>
      <c r="S126" s="24">
        <v>108</v>
      </c>
      <c r="T126" s="24">
        <v>9</v>
      </c>
      <c r="U126" s="24">
        <v>1074</v>
      </c>
      <c r="V126" s="25">
        <f t="shared" si="9"/>
        <v>0.1005586592178771</v>
      </c>
      <c r="W126" s="29" t="s">
        <v>146</v>
      </c>
      <c r="X126" s="27">
        <f>L126/F126/10</f>
        <v>1.3368055555555555E-3</v>
      </c>
      <c r="Y126" s="27"/>
      <c r="Z126" s="28">
        <f t="shared" ref="Z126:Z133" si="11">H126/(HOUR(N126)+MINUTE(N126)/60+SECOND(N126)/3600)</f>
        <v>33.674832962138083</v>
      </c>
      <c r="AA126" s="27">
        <f>P126/J126</f>
        <v>3.1970164609053495E-3</v>
      </c>
      <c r="AB126" s="27"/>
    </row>
    <row r="127" spans="1:28" ht="18.75" x14ac:dyDescent="0.3">
      <c r="A127" s="16" t="s">
        <v>215</v>
      </c>
      <c r="B127" s="16">
        <v>123</v>
      </c>
      <c r="C127" s="16" t="s">
        <v>97</v>
      </c>
      <c r="D127" s="16" t="s">
        <v>245</v>
      </c>
      <c r="E127" s="16" t="s">
        <v>90</v>
      </c>
      <c r="F127" s="16">
        <v>1.5</v>
      </c>
      <c r="G127" s="16"/>
      <c r="H127" s="16">
        <v>46.5</v>
      </c>
      <c r="I127" s="16"/>
      <c r="J127" s="16">
        <v>10</v>
      </c>
      <c r="K127" s="16"/>
      <c r="L127" s="21">
        <v>2.1122685185185185E-2</v>
      </c>
      <c r="M127" s="21">
        <v>1.736111111111111E-3</v>
      </c>
      <c r="N127" s="21">
        <v>5.4884259259259265E-2</v>
      </c>
      <c r="O127" s="21">
        <v>1.1921296296296296E-3</v>
      </c>
      <c r="P127" s="22">
        <v>3.2106481481481479E-2</v>
      </c>
      <c r="Q127" s="21"/>
      <c r="R127" s="23">
        <v>0.10986111111111112</v>
      </c>
      <c r="S127" s="24">
        <v>106</v>
      </c>
      <c r="T127" s="24">
        <v>16</v>
      </c>
      <c r="U127" s="24">
        <v>392</v>
      </c>
      <c r="V127" s="25">
        <f t="shared" si="9"/>
        <v>0.27040816326530615</v>
      </c>
      <c r="W127" s="29" t="s">
        <v>99</v>
      </c>
      <c r="X127" s="27">
        <f>L127/F127/10</f>
        <v>1.408179012345679E-3</v>
      </c>
      <c r="Y127" s="27"/>
      <c r="Z127" s="28">
        <f t="shared" si="11"/>
        <v>35.30156052298608</v>
      </c>
      <c r="AA127" s="27">
        <f>P127/J127</f>
        <v>3.2106481481481478E-3</v>
      </c>
      <c r="AB127" s="27"/>
    </row>
    <row r="128" spans="1:28" ht="18.75" x14ac:dyDescent="0.3">
      <c r="A128" s="16" t="s">
        <v>216</v>
      </c>
      <c r="B128" s="16">
        <v>124</v>
      </c>
      <c r="C128" s="16" t="s">
        <v>217</v>
      </c>
      <c r="D128" s="16" t="s">
        <v>218</v>
      </c>
      <c r="E128" s="16" t="s">
        <v>191</v>
      </c>
      <c r="F128" s="16"/>
      <c r="G128" s="16"/>
      <c r="H128" s="16">
        <v>138</v>
      </c>
      <c r="I128" s="16">
        <v>4230</v>
      </c>
      <c r="J128" s="16"/>
      <c r="K128" s="16"/>
      <c r="L128" s="21"/>
      <c r="M128" s="21"/>
      <c r="N128" s="21">
        <v>0.29166666666666669</v>
      </c>
      <c r="O128" s="21">
        <v>4.5138888888888888E-2</v>
      </c>
      <c r="P128" s="22"/>
      <c r="Q128" s="21"/>
      <c r="R128" s="23">
        <v>0.33680555555555558</v>
      </c>
      <c r="S128" s="24">
        <v>3040</v>
      </c>
      <c r="T128" s="24">
        <v>615</v>
      </c>
      <c r="U128" s="24">
        <v>4794</v>
      </c>
      <c r="V128" s="25">
        <f t="shared" si="9"/>
        <v>0.63412599082186061</v>
      </c>
      <c r="W128" s="29" t="s">
        <v>219</v>
      </c>
      <c r="X128" s="27"/>
      <c r="Y128" s="27"/>
      <c r="Z128" s="28">
        <f t="shared" si="11"/>
        <v>19.714285714285715</v>
      </c>
      <c r="AA128" s="27"/>
      <c r="AB128" s="27"/>
    </row>
    <row r="129" spans="1:28" ht="18.75" x14ac:dyDescent="0.3">
      <c r="A129" s="16" t="s">
        <v>220</v>
      </c>
      <c r="B129" s="16">
        <v>125</v>
      </c>
      <c r="C129" s="16" t="s">
        <v>25</v>
      </c>
      <c r="D129" s="16" t="s">
        <v>112</v>
      </c>
      <c r="E129" s="16" t="s">
        <v>90</v>
      </c>
      <c r="F129" s="16">
        <v>1.5</v>
      </c>
      <c r="G129" s="16"/>
      <c r="H129" s="16">
        <v>47.6</v>
      </c>
      <c r="I129" s="16"/>
      <c r="J129" s="16">
        <v>10</v>
      </c>
      <c r="K129" s="16"/>
      <c r="L129" s="21">
        <v>2.2881944444444444E-2</v>
      </c>
      <c r="M129" s="21">
        <v>1.1805555555555556E-3</v>
      </c>
      <c r="N129" s="21">
        <v>5.1076388888888886E-2</v>
      </c>
      <c r="O129" s="21">
        <v>1.3773148148148147E-3</v>
      </c>
      <c r="P129" s="22">
        <v>3.3865740740740738E-2</v>
      </c>
      <c r="Q129" s="21"/>
      <c r="R129" s="23">
        <v>0.11039351851851853</v>
      </c>
      <c r="S129" s="24">
        <v>138</v>
      </c>
      <c r="T129" s="24">
        <v>27</v>
      </c>
      <c r="U129" s="24">
        <v>471</v>
      </c>
      <c r="V129" s="25">
        <f t="shared" si="9"/>
        <v>0.2929936305732484</v>
      </c>
      <c r="W129" s="29" t="s">
        <v>27</v>
      </c>
      <c r="X129" s="27">
        <f>L129/F129/10</f>
        <v>1.5254629629629631E-3</v>
      </c>
      <c r="Y129" s="27"/>
      <c r="Z129" s="28">
        <f t="shared" si="11"/>
        <v>38.830727396329024</v>
      </c>
      <c r="AA129" s="27">
        <f t="shared" ref="AA129:AA137" si="12">P129/J129</f>
        <v>3.386574074074074E-3</v>
      </c>
      <c r="AB129" s="27" t="s">
        <v>223</v>
      </c>
    </row>
    <row r="130" spans="1:28" ht="18.75" x14ac:dyDescent="0.3">
      <c r="A130" s="16" t="s">
        <v>221</v>
      </c>
      <c r="B130" s="16">
        <v>126</v>
      </c>
      <c r="C130" s="16" t="s">
        <v>106</v>
      </c>
      <c r="D130" s="16" t="s">
        <v>108</v>
      </c>
      <c r="E130" s="16" t="s">
        <v>90</v>
      </c>
      <c r="F130" s="16">
        <v>1.5</v>
      </c>
      <c r="G130" s="16"/>
      <c r="H130" s="16">
        <v>40</v>
      </c>
      <c r="I130" s="16"/>
      <c r="J130" s="16">
        <v>10</v>
      </c>
      <c r="K130" s="16"/>
      <c r="L130" s="21">
        <v>2.2326388888888885E-2</v>
      </c>
      <c r="M130" s="21">
        <v>1.25E-3</v>
      </c>
      <c r="N130" s="21">
        <v>4.6493055555555551E-2</v>
      </c>
      <c r="O130" s="21">
        <v>6.8287037037037025E-4</v>
      </c>
      <c r="P130" s="22">
        <v>3.1597222222222221E-2</v>
      </c>
      <c r="Q130" s="21"/>
      <c r="R130" s="23">
        <v>0.10234953703703703</v>
      </c>
      <c r="S130" s="24">
        <v>65</v>
      </c>
      <c r="T130" s="24">
        <v>10</v>
      </c>
      <c r="U130" s="24">
        <v>253</v>
      </c>
      <c r="V130" s="25">
        <f t="shared" si="9"/>
        <v>0.25691699604743085</v>
      </c>
      <c r="W130" s="29" t="s">
        <v>122</v>
      </c>
      <c r="X130" s="27">
        <f>L130/F130/10</f>
        <v>1.4884259259259256E-3</v>
      </c>
      <c r="Y130" s="27"/>
      <c r="Z130" s="28">
        <f t="shared" si="11"/>
        <v>35.847647498132929</v>
      </c>
      <c r="AA130" s="27">
        <f t="shared" si="12"/>
        <v>3.1597222222222222E-3</v>
      </c>
      <c r="AB130" s="27"/>
    </row>
    <row r="131" spans="1:28" ht="18.75" x14ac:dyDescent="0.3">
      <c r="A131" s="16" t="s">
        <v>222</v>
      </c>
      <c r="B131" s="16">
        <v>127</v>
      </c>
      <c r="C131" s="16" t="s">
        <v>9</v>
      </c>
      <c r="D131" s="16" t="s">
        <v>34</v>
      </c>
      <c r="E131" s="16" t="s">
        <v>134</v>
      </c>
      <c r="F131" s="16"/>
      <c r="G131" s="16"/>
      <c r="H131" s="16"/>
      <c r="I131" s="16"/>
      <c r="J131" s="16">
        <v>10</v>
      </c>
      <c r="K131" s="16"/>
      <c r="L131" s="21"/>
      <c r="M131" s="21"/>
      <c r="N131" s="21"/>
      <c r="O131" s="21"/>
      <c r="P131" s="22">
        <v>3.1851851851851853E-2</v>
      </c>
      <c r="Q131" s="21"/>
      <c r="R131" s="23">
        <f>P131</f>
        <v>3.1851851851851853E-2</v>
      </c>
      <c r="S131" s="24">
        <v>50</v>
      </c>
      <c r="T131" s="24">
        <v>9</v>
      </c>
      <c r="U131" s="24">
        <v>161</v>
      </c>
      <c r="V131" s="25">
        <f t="shared" si="9"/>
        <v>0.3105590062111801</v>
      </c>
      <c r="W131" s="29" t="s">
        <v>19</v>
      </c>
      <c r="X131" s="27"/>
      <c r="Y131" s="27"/>
      <c r="Z131" s="28"/>
      <c r="AA131" s="27">
        <f t="shared" si="12"/>
        <v>3.1851851851851854E-3</v>
      </c>
      <c r="AB131" s="27"/>
    </row>
    <row r="132" spans="1:28" ht="18.75" x14ac:dyDescent="0.3">
      <c r="A132" s="16" t="s">
        <v>227</v>
      </c>
      <c r="B132" s="16">
        <v>128</v>
      </c>
      <c r="C132" s="16" t="s">
        <v>228</v>
      </c>
      <c r="D132" s="16" t="s">
        <v>229</v>
      </c>
      <c r="E132" s="16" t="s">
        <v>230</v>
      </c>
      <c r="F132" s="16">
        <v>1.9</v>
      </c>
      <c r="G132" s="16"/>
      <c r="H132" s="16">
        <v>90</v>
      </c>
      <c r="I132" s="16">
        <v>726</v>
      </c>
      <c r="J132" s="16">
        <v>21.1</v>
      </c>
      <c r="K132" s="16"/>
      <c r="L132" s="21">
        <v>2.5046296296296299E-2</v>
      </c>
      <c r="M132" s="21">
        <v>2.9398148148148148E-3</v>
      </c>
      <c r="N132" s="21">
        <v>0.11050925925925925</v>
      </c>
      <c r="O132" s="21">
        <v>1.2384259259259258E-3</v>
      </c>
      <c r="P132" s="22">
        <v>7.3576388888888886E-2</v>
      </c>
      <c r="Q132" s="21"/>
      <c r="R132" s="23">
        <v>0.21329861111111112</v>
      </c>
      <c r="S132" s="24">
        <v>204</v>
      </c>
      <c r="T132" s="24">
        <v>19</v>
      </c>
      <c r="U132" s="24">
        <v>779</v>
      </c>
      <c r="V132" s="25">
        <f t="shared" si="9"/>
        <v>0.26187419768934533</v>
      </c>
      <c r="W132" s="29" t="s">
        <v>233</v>
      </c>
      <c r="X132" s="27">
        <f>L132/F132/10</f>
        <v>1.3182261208577E-3</v>
      </c>
      <c r="Y132" s="27"/>
      <c r="Z132" s="28">
        <f t="shared" si="11"/>
        <v>33.933808127356514</v>
      </c>
      <c r="AA132" s="27">
        <f t="shared" si="12"/>
        <v>3.4870326487625061E-3</v>
      </c>
      <c r="AB132" s="27" t="s">
        <v>237</v>
      </c>
    </row>
    <row r="133" spans="1:28" ht="18.75" x14ac:dyDescent="0.3">
      <c r="A133" s="16" t="s">
        <v>236</v>
      </c>
      <c r="B133" s="16">
        <v>129</v>
      </c>
      <c r="C133" s="16" t="s">
        <v>100</v>
      </c>
      <c r="D133" s="16" t="s">
        <v>101</v>
      </c>
      <c r="E133" s="16" t="s">
        <v>90</v>
      </c>
      <c r="F133" s="16">
        <v>1.5</v>
      </c>
      <c r="G133" s="16"/>
      <c r="H133" s="16">
        <v>39</v>
      </c>
      <c r="I133" s="16"/>
      <c r="J133" s="16">
        <v>9.6999999999999993</v>
      </c>
      <c r="K133" s="16"/>
      <c r="L133" s="21">
        <v>1.9224537037037037E-2</v>
      </c>
      <c r="M133" s="21"/>
      <c r="N133" s="21">
        <v>4.6967592592592589E-2</v>
      </c>
      <c r="O133" s="21"/>
      <c r="P133" s="22">
        <v>2.8171296296296302E-2</v>
      </c>
      <c r="Q133" s="21"/>
      <c r="R133" s="23">
        <v>9.4363425925925934E-2</v>
      </c>
      <c r="S133" s="24">
        <v>26</v>
      </c>
      <c r="T133" s="33">
        <v>2</v>
      </c>
      <c r="U133" s="24">
        <v>233</v>
      </c>
      <c r="V133" s="25">
        <f t="shared" si="9"/>
        <v>0.11158798283261803</v>
      </c>
      <c r="W133" s="29" t="s">
        <v>103</v>
      </c>
      <c r="X133" s="27">
        <f>L133/F133/10</f>
        <v>1.2816358024691358E-3</v>
      </c>
      <c r="Y133" s="27"/>
      <c r="Z133" s="28">
        <f t="shared" si="11"/>
        <v>34.598324297683583</v>
      </c>
      <c r="AA133" s="27">
        <f t="shared" si="12"/>
        <v>2.9042573501336395E-3</v>
      </c>
      <c r="AB133" s="27"/>
    </row>
    <row r="134" spans="1:28" ht="18.75" x14ac:dyDescent="0.3">
      <c r="A134" s="16" t="s">
        <v>238</v>
      </c>
      <c r="B134" s="16">
        <v>130</v>
      </c>
      <c r="C134" s="16" t="s">
        <v>25</v>
      </c>
      <c r="D134" s="16" t="s">
        <v>35</v>
      </c>
      <c r="E134" s="16" t="s">
        <v>51</v>
      </c>
      <c r="F134" s="16"/>
      <c r="G134" s="16"/>
      <c r="H134" s="16"/>
      <c r="I134" s="16"/>
      <c r="J134" s="16">
        <v>21.1</v>
      </c>
      <c r="K134" s="16"/>
      <c r="L134" s="21"/>
      <c r="M134" s="21"/>
      <c r="N134" s="21"/>
      <c r="O134" s="21"/>
      <c r="P134" s="22">
        <v>6.4687499999999995E-2</v>
      </c>
      <c r="Q134" s="21"/>
      <c r="R134" s="23">
        <f>P134</f>
        <v>6.4687499999999995E-2</v>
      </c>
      <c r="S134" s="24">
        <v>37</v>
      </c>
      <c r="T134" s="24">
        <v>7</v>
      </c>
      <c r="U134" s="24">
        <v>161</v>
      </c>
      <c r="V134" s="25">
        <f t="shared" si="9"/>
        <v>0.22981366459627328</v>
      </c>
      <c r="W134" s="29" t="s">
        <v>27</v>
      </c>
      <c r="X134" s="27"/>
      <c r="Y134" s="27"/>
      <c r="Z134" s="28"/>
      <c r="AA134" s="27">
        <f t="shared" si="12"/>
        <v>3.0657582938388621E-3</v>
      </c>
      <c r="AB134" s="27" t="s">
        <v>242</v>
      </c>
    </row>
    <row r="135" spans="1:28" ht="18.75" x14ac:dyDescent="0.3">
      <c r="A135" s="16" t="s">
        <v>243</v>
      </c>
      <c r="B135" s="16">
        <v>131</v>
      </c>
      <c r="C135" s="16" t="s">
        <v>9</v>
      </c>
      <c r="D135" s="16" t="s">
        <v>33</v>
      </c>
      <c r="E135" s="16" t="s">
        <v>134</v>
      </c>
      <c r="F135" s="16"/>
      <c r="G135" s="16"/>
      <c r="H135" s="16"/>
      <c r="I135" s="16"/>
      <c r="J135" s="16">
        <v>10</v>
      </c>
      <c r="K135" s="16"/>
      <c r="L135" s="21"/>
      <c r="M135" s="21"/>
      <c r="N135" s="21"/>
      <c r="O135" s="21"/>
      <c r="P135" s="22">
        <v>3.0833333333333334E-2</v>
      </c>
      <c r="Q135" s="21"/>
      <c r="R135" s="23">
        <v>3.0277777777777778E-2</v>
      </c>
      <c r="S135" s="24">
        <v>69</v>
      </c>
      <c r="T135" s="24">
        <v>10</v>
      </c>
      <c r="U135" s="24">
        <v>231</v>
      </c>
      <c r="V135" s="25">
        <f t="shared" si="9"/>
        <v>0.29870129870129869</v>
      </c>
      <c r="W135" s="29" t="s">
        <v>19</v>
      </c>
      <c r="X135" s="27"/>
      <c r="Y135" s="27"/>
      <c r="Z135" s="30"/>
      <c r="AA135" s="27">
        <f t="shared" si="12"/>
        <v>3.0833333333333333E-3</v>
      </c>
      <c r="AB135" s="27"/>
    </row>
    <row r="136" spans="1:28" ht="18.75" x14ac:dyDescent="0.3">
      <c r="A136" s="16" t="s">
        <v>244</v>
      </c>
      <c r="B136" s="16">
        <v>132</v>
      </c>
      <c r="C136" s="16" t="s">
        <v>89</v>
      </c>
      <c r="D136" s="16" t="s">
        <v>95</v>
      </c>
      <c r="E136" s="16" t="s">
        <v>90</v>
      </c>
      <c r="F136" s="16">
        <v>1.5</v>
      </c>
      <c r="G136" s="16"/>
      <c r="H136" s="16">
        <v>40</v>
      </c>
      <c r="I136" s="16"/>
      <c r="J136" s="16">
        <v>10</v>
      </c>
      <c r="K136" s="16"/>
      <c r="L136" s="21">
        <v>2.0219907407407409E-2</v>
      </c>
      <c r="M136" s="21"/>
      <c r="N136" s="21">
        <v>5.3854166666666668E-2</v>
      </c>
      <c r="O136" s="21"/>
      <c r="P136" s="22">
        <v>2.9039351851851854E-2</v>
      </c>
      <c r="Q136" s="21"/>
      <c r="R136" s="23">
        <v>0.10312500000000001</v>
      </c>
      <c r="S136" s="24">
        <v>40</v>
      </c>
      <c r="T136" s="24">
        <v>8</v>
      </c>
      <c r="U136" s="24">
        <v>163</v>
      </c>
      <c r="V136" s="25">
        <f t="shared" si="9"/>
        <v>0.24539877300613497</v>
      </c>
      <c r="W136" s="29" t="s">
        <v>94</v>
      </c>
      <c r="X136" s="27">
        <f>L136/F136/10</f>
        <v>1.3479938271604938E-3</v>
      </c>
      <c r="Y136" s="27"/>
      <c r="Z136" s="28">
        <f>H136/(HOUR(N136)+MINUTE(N136)/60+SECOND(N136)/3600)</f>
        <v>30.947775628626694</v>
      </c>
      <c r="AA136" s="27">
        <f t="shared" si="12"/>
        <v>2.9039351851851856E-3</v>
      </c>
      <c r="AB136" s="27" t="s">
        <v>251</v>
      </c>
    </row>
    <row r="137" spans="1:28" ht="18.75" x14ac:dyDescent="0.3">
      <c r="A137" s="16" t="s">
        <v>248</v>
      </c>
      <c r="B137" s="16">
        <v>133</v>
      </c>
      <c r="C137" s="16" t="s">
        <v>25</v>
      </c>
      <c r="D137" s="16" t="s">
        <v>112</v>
      </c>
      <c r="E137" s="16" t="s">
        <v>90</v>
      </c>
      <c r="F137" s="16">
        <v>1.5</v>
      </c>
      <c r="G137" s="16"/>
      <c r="H137" s="16">
        <v>47.6</v>
      </c>
      <c r="I137" s="16"/>
      <c r="J137" s="16">
        <v>10</v>
      </c>
      <c r="K137" s="16"/>
      <c r="L137" s="21">
        <v>2.1064814814814814E-2</v>
      </c>
      <c r="M137" s="21">
        <v>1.3310185185185185E-3</v>
      </c>
      <c r="N137" s="21">
        <v>5.0081018518518518E-2</v>
      </c>
      <c r="O137" s="21">
        <v>1.2268518518518518E-3</v>
      </c>
      <c r="P137" s="22">
        <v>3.1886574074074074E-2</v>
      </c>
      <c r="Q137" s="21"/>
      <c r="R137" s="23">
        <v>0.10556712962962962</v>
      </c>
      <c r="S137" s="24">
        <v>75</v>
      </c>
      <c r="T137" s="24">
        <v>5</v>
      </c>
      <c r="U137" s="24">
        <v>465</v>
      </c>
      <c r="V137" s="25">
        <f t="shared" si="9"/>
        <v>0.16129032258064516</v>
      </c>
      <c r="W137" s="29" t="s">
        <v>27</v>
      </c>
      <c r="X137" s="27">
        <f>L137/F137/10</f>
        <v>1.4043209876543209E-3</v>
      </c>
      <c r="Y137" s="27"/>
      <c r="Z137" s="28">
        <f>H137/(HOUR(N137)+MINUTE(N137)/60+SECOND(N137)/3600)</f>
        <v>39.602495955627454</v>
      </c>
      <c r="AA137" s="27">
        <f t="shared" si="12"/>
        <v>3.1886574074074074E-3</v>
      </c>
      <c r="AB137" s="27" t="s">
        <v>254</v>
      </c>
    </row>
    <row r="138" spans="1:28" ht="18.75" x14ac:dyDescent="0.3">
      <c r="A138" s="16" t="s">
        <v>246</v>
      </c>
      <c r="B138" s="16">
        <v>134</v>
      </c>
      <c r="C138" s="16" t="s">
        <v>97</v>
      </c>
      <c r="D138" s="16" t="s">
        <v>245</v>
      </c>
      <c r="E138" s="16" t="s">
        <v>90</v>
      </c>
      <c r="F138" s="16">
        <v>1.5</v>
      </c>
      <c r="G138" s="16"/>
      <c r="H138" s="16">
        <v>40</v>
      </c>
      <c r="I138" s="16"/>
      <c r="J138" s="16">
        <v>10</v>
      </c>
      <c r="K138" s="16"/>
      <c r="L138" s="21">
        <v>1.9988425925925927E-2</v>
      </c>
      <c r="M138" s="21">
        <v>2.1180555555555553E-3</v>
      </c>
      <c r="N138" s="21">
        <v>4.5763888888888889E-2</v>
      </c>
      <c r="O138" s="21">
        <v>9.0277777777777784E-4</v>
      </c>
      <c r="P138" s="22">
        <v>3.0763888888888886E-2</v>
      </c>
      <c r="Q138" s="21"/>
      <c r="R138" s="23">
        <v>9.9560185185185182E-2</v>
      </c>
      <c r="S138" s="24">
        <v>60</v>
      </c>
      <c r="T138" s="24">
        <v>8</v>
      </c>
      <c r="U138" s="24">
        <v>295</v>
      </c>
      <c r="V138" s="25">
        <f t="shared" si="9"/>
        <v>0.20338983050847459</v>
      </c>
      <c r="W138" s="29" t="s">
        <v>99</v>
      </c>
      <c r="X138" s="27">
        <f>L138/F138/10</f>
        <v>1.3325617283950618E-3</v>
      </c>
      <c r="Y138" s="27"/>
      <c r="Z138" s="28">
        <f>H138/(HOUR(N138)+MINUTE(N138)/60+SECOND(N138)/3600)</f>
        <v>36.418816388467377</v>
      </c>
      <c r="AA138" s="27">
        <f>P138/J138</f>
        <v>3.0763888888888885E-3</v>
      </c>
      <c r="AB138" s="27" t="s">
        <v>252</v>
      </c>
    </row>
    <row r="139" spans="1:28" ht="18.75" x14ac:dyDescent="0.3">
      <c r="A139" s="16" t="s">
        <v>247</v>
      </c>
      <c r="B139" s="16">
        <v>135</v>
      </c>
      <c r="C139" s="16" t="s">
        <v>38</v>
      </c>
      <c r="D139" s="16" t="s">
        <v>62</v>
      </c>
      <c r="E139" s="16" t="s">
        <v>51</v>
      </c>
      <c r="F139" s="16"/>
      <c r="G139" s="16"/>
      <c r="H139" s="16"/>
      <c r="I139" s="16"/>
      <c r="J139" s="16">
        <v>21.1</v>
      </c>
      <c r="K139" s="16"/>
      <c r="L139" s="21"/>
      <c r="M139" s="21"/>
      <c r="N139" s="21"/>
      <c r="O139" s="21"/>
      <c r="P139" s="22">
        <v>6.4363425925925921E-2</v>
      </c>
      <c r="Q139" s="21"/>
      <c r="R139" s="23">
        <f>P139</f>
        <v>6.4363425925925921E-2</v>
      </c>
      <c r="S139" s="24">
        <v>264</v>
      </c>
      <c r="T139" s="24">
        <v>40</v>
      </c>
      <c r="U139" s="24">
        <v>5908</v>
      </c>
      <c r="V139" s="25">
        <f t="shared" si="9"/>
        <v>4.4685172647257958E-2</v>
      </c>
      <c r="W139" s="29" t="s">
        <v>67</v>
      </c>
      <c r="X139" s="27"/>
      <c r="Y139" s="27"/>
      <c r="Z139" s="28"/>
      <c r="AA139" s="27">
        <f>P139/J139</f>
        <v>3.0503993329822707E-3</v>
      </c>
      <c r="AB139" s="27"/>
    </row>
    <row r="140" spans="1:28" ht="18.75" x14ac:dyDescent="0.3">
      <c r="A140" s="16" t="s">
        <v>250</v>
      </c>
      <c r="B140" s="16">
        <v>136</v>
      </c>
      <c r="C140" s="16" t="s">
        <v>81</v>
      </c>
      <c r="D140" s="16" t="s">
        <v>249</v>
      </c>
      <c r="E140" s="16" t="s">
        <v>258</v>
      </c>
      <c r="F140" s="16"/>
      <c r="G140" s="16"/>
      <c r="H140" s="16">
        <v>71.7</v>
      </c>
      <c r="I140" s="16"/>
      <c r="J140" s="16"/>
      <c r="K140" s="16"/>
      <c r="L140" s="21"/>
      <c r="M140" s="21"/>
      <c r="N140" s="22">
        <v>0.10162037037037037</v>
      </c>
      <c r="O140" s="21"/>
      <c r="Q140" s="21"/>
      <c r="R140" s="23">
        <f>N140</f>
        <v>0.10162037037037037</v>
      </c>
      <c r="S140" s="24"/>
      <c r="T140" s="24"/>
      <c r="U140" s="24"/>
      <c r="V140" s="25"/>
      <c r="W140" s="29" t="s">
        <v>249</v>
      </c>
      <c r="X140" s="27"/>
      <c r="Y140" s="27"/>
      <c r="Z140" s="28">
        <f>H140/(HOUR(N140)+MINUTE(N140)/60+SECOND(N140)/3600)</f>
        <v>29.398633257403187</v>
      </c>
      <c r="AA140" s="27"/>
      <c r="AB140" s="27" t="s">
        <v>253</v>
      </c>
    </row>
    <row r="141" spans="1:28" ht="18.75" x14ac:dyDescent="0.3">
      <c r="A141" s="16" t="s">
        <v>255</v>
      </c>
      <c r="B141" s="16">
        <v>137</v>
      </c>
      <c r="C141" s="16" t="s">
        <v>256</v>
      </c>
      <c r="D141" s="16" t="s">
        <v>257</v>
      </c>
      <c r="E141" s="16" t="s">
        <v>258</v>
      </c>
      <c r="F141" s="16"/>
      <c r="G141" s="16"/>
      <c r="H141" s="16">
        <v>132</v>
      </c>
      <c r="I141" s="16">
        <v>1615</v>
      </c>
      <c r="J141" s="16"/>
      <c r="K141" s="16"/>
      <c r="L141" s="21"/>
      <c r="M141" s="21"/>
      <c r="N141" s="21">
        <v>0.19450231481481484</v>
      </c>
      <c r="O141" s="21"/>
      <c r="P141" s="22"/>
      <c r="Q141" s="21"/>
      <c r="R141" s="23">
        <f>N141</f>
        <v>0.19450231481481484</v>
      </c>
      <c r="S141" s="24"/>
      <c r="T141" s="24"/>
      <c r="U141" s="24"/>
      <c r="V141" s="25"/>
      <c r="W141" s="29" t="s">
        <v>257</v>
      </c>
      <c r="X141" s="27"/>
      <c r="Y141" s="27"/>
      <c r="Z141" s="28">
        <f>H141/(HOUR(N141)+MINUTE(N141)/60+SECOND(N141)/3600)</f>
        <v>28.277298423088364</v>
      </c>
      <c r="AA141" s="27"/>
      <c r="AB141" s="27" t="s">
        <v>259</v>
      </c>
    </row>
    <row r="142" spans="1:28" ht="18.75" x14ac:dyDescent="0.3">
      <c r="A142" s="16" t="s">
        <v>352</v>
      </c>
      <c r="B142" s="16">
        <v>138</v>
      </c>
      <c r="C142" s="16" t="s">
        <v>349</v>
      </c>
      <c r="D142" s="16" t="s">
        <v>351</v>
      </c>
      <c r="E142" s="16" t="s">
        <v>258</v>
      </c>
      <c r="F142" s="16"/>
      <c r="G142" s="16"/>
      <c r="H142" s="16">
        <v>104</v>
      </c>
      <c r="I142" s="16">
        <v>1962</v>
      </c>
      <c r="J142" s="16"/>
      <c r="K142" s="16"/>
      <c r="L142" s="21"/>
      <c r="M142" s="21"/>
      <c r="N142" s="21">
        <v>0.19874999999999998</v>
      </c>
      <c r="O142" s="21"/>
      <c r="P142" s="22"/>
      <c r="Q142" s="21"/>
      <c r="R142" s="23">
        <f>N142</f>
        <v>0.19874999999999998</v>
      </c>
      <c r="S142" s="24"/>
      <c r="T142" s="24"/>
      <c r="U142" s="24">
        <v>1</v>
      </c>
      <c r="V142" s="25"/>
      <c r="W142" s="29"/>
      <c r="X142" s="27"/>
      <c r="Y142" s="27"/>
      <c r="Z142" s="28">
        <f>H142/(HOUR(N142)+MINUTE(N142)/60+SECOND(N142)/3600)</f>
        <v>21.802935010482184</v>
      </c>
      <c r="AA142" s="27"/>
      <c r="AB142" s="27"/>
    </row>
    <row r="143" spans="1:28" ht="18.75" x14ac:dyDescent="0.3">
      <c r="A143" s="16" t="s">
        <v>264</v>
      </c>
      <c r="B143" s="16">
        <v>139</v>
      </c>
      <c r="C143" s="16" t="s">
        <v>260</v>
      </c>
      <c r="D143" s="16" t="s">
        <v>249</v>
      </c>
      <c r="E143" s="16" t="s">
        <v>258</v>
      </c>
      <c r="F143" s="16"/>
      <c r="G143" s="16"/>
      <c r="H143" s="16">
        <v>80</v>
      </c>
      <c r="I143" s="16">
        <v>1600</v>
      </c>
      <c r="J143" s="16"/>
      <c r="K143" s="16"/>
      <c r="L143" s="21"/>
      <c r="M143" s="21"/>
      <c r="N143" s="21">
        <v>0.12466435185185186</v>
      </c>
      <c r="O143" s="21"/>
      <c r="P143" s="22"/>
      <c r="Q143" s="21"/>
      <c r="R143" s="23">
        <f>N143</f>
        <v>0.12466435185185186</v>
      </c>
      <c r="S143" s="24"/>
      <c r="T143" s="24"/>
      <c r="U143" s="24"/>
      <c r="V143" s="25"/>
      <c r="W143" s="29"/>
      <c r="X143" s="27"/>
      <c r="Y143" s="27"/>
      <c r="Z143" s="28">
        <f>H143/(HOUR(N143)+MINUTE(N143)/60+SECOND(N143)/3600)</f>
        <v>26.738464395135086</v>
      </c>
      <c r="AA143" s="27"/>
      <c r="AB143" s="27" t="s">
        <v>253</v>
      </c>
    </row>
    <row r="144" spans="1:28" ht="18.75" x14ac:dyDescent="0.3">
      <c r="A144" s="16" t="s">
        <v>261</v>
      </c>
      <c r="B144" s="16">
        <v>140</v>
      </c>
      <c r="C144" s="16" t="s">
        <v>262</v>
      </c>
      <c r="D144" s="16" t="s">
        <v>263</v>
      </c>
      <c r="E144" s="16" t="s">
        <v>230</v>
      </c>
      <c r="F144" s="16">
        <v>1.5</v>
      </c>
      <c r="G144" s="16"/>
      <c r="H144" s="16">
        <v>84</v>
      </c>
      <c r="I144" s="16">
        <v>1280</v>
      </c>
      <c r="J144" s="16">
        <v>20</v>
      </c>
      <c r="K144" s="16"/>
      <c r="L144" s="21">
        <v>2.7650462962962963E-2</v>
      </c>
      <c r="M144" s="21">
        <v>3.2523148148148151E-3</v>
      </c>
      <c r="N144" s="21">
        <v>0.12483796296296296</v>
      </c>
      <c r="O144" s="21">
        <v>1.6087962962962963E-3</v>
      </c>
      <c r="P144" s="22">
        <v>6.5185185185185179E-2</v>
      </c>
      <c r="Q144" s="21"/>
      <c r="R144" s="23">
        <v>0.22255787037037036</v>
      </c>
      <c r="S144" s="24">
        <v>182</v>
      </c>
      <c r="T144" s="24">
        <v>26</v>
      </c>
      <c r="U144" s="24">
        <v>480</v>
      </c>
      <c r="V144" s="25">
        <f t="shared" ref="V144:V149" si="13">S144/U144</f>
        <v>0.37916666666666665</v>
      </c>
      <c r="W144" s="29" t="s">
        <v>296</v>
      </c>
      <c r="X144" s="27">
        <f>L144/F144/10</f>
        <v>1.8433641975308644E-3</v>
      </c>
      <c r="Y144" s="27"/>
      <c r="Z144" s="28">
        <f>H144/(HOUR(N144)+MINUTE(N144)/60+SECOND(N144)/3600)</f>
        <v>28.036343408121638</v>
      </c>
      <c r="AA144" s="27">
        <f t="shared" ref="AA144:AA155" si="14">P144/J144</f>
        <v>3.2592592592592591E-3</v>
      </c>
      <c r="AB144" s="27" t="s">
        <v>265</v>
      </c>
    </row>
    <row r="145" spans="1:28" ht="18.75" x14ac:dyDescent="0.3">
      <c r="A145" s="16" t="s">
        <v>266</v>
      </c>
      <c r="B145" s="16">
        <v>141</v>
      </c>
      <c r="C145" s="16" t="s">
        <v>25</v>
      </c>
      <c r="D145" s="16" t="s">
        <v>35</v>
      </c>
      <c r="E145" s="16" t="s">
        <v>134</v>
      </c>
      <c r="F145" s="16"/>
      <c r="G145" s="16"/>
      <c r="H145" s="16"/>
      <c r="I145" s="16"/>
      <c r="J145" s="16">
        <v>10</v>
      </c>
      <c r="K145" s="16"/>
      <c r="L145" s="21"/>
      <c r="M145" s="21"/>
      <c r="N145" s="21"/>
      <c r="O145" s="21"/>
      <c r="P145" s="22">
        <v>3.0717592592592591E-2</v>
      </c>
      <c r="Q145" s="21"/>
      <c r="R145" s="23">
        <f>P145</f>
        <v>3.0717592592592591E-2</v>
      </c>
      <c r="S145" s="24">
        <v>30</v>
      </c>
      <c r="T145" s="33">
        <v>1</v>
      </c>
      <c r="U145" s="24">
        <v>120</v>
      </c>
      <c r="V145" s="25">
        <f t="shared" si="13"/>
        <v>0.25</v>
      </c>
      <c r="W145" s="29" t="s">
        <v>27</v>
      </c>
      <c r="X145" s="27"/>
      <c r="Y145" s="27"/>
      <c r="Z145" s="28"/>
      <c r="AA145" s="27">
        <f t="shared" si="14"/>
        <v>3.0717592592592593E-3</v>
      </c>
      <c r="AB145" s="27"/>
    </row>
    <row r="146" spans="1:28" ht="18.75" x14ac:dyDescent="0.3">
      <c r="A146" s="16" t="s">
        <v>272</v>
      </c>
      <c r="B146" s="16">
        <v>142</v>
      </c>
      <c r="C146" s="16" t="s">
        <v>175</v>
      </c>
      <c r="D146" s="16" t="s">
        <v>267</v>
      </c>
      <c r="E146" s="16" t="s">
        <v>70</v>
      </c>
      <c r="F146" s="16"/>
      <c r="G146" s="16"/>
      <c r="H146" s="16"/>
      <c r="I146" s="16"/>
      <c r="J146" s="16">
        <v>42.2</v>
      </c>
      <c r="K146" s="16"/>
      <c r="L146" s="21"/>
      <c r="M146" s="21"/>
      <c r="N146" s="21"/>
      <c r="O146" s="21"/>
      <c r="P146" s="22">
        <v>0.14916666666666667</v>
      </c>
      <c r="Q146" s="21"/>
      <c r="R146" s="23">
        <f>P146</f>
        <v>0.14916666666666667</v>
      </c>
      <c r="S146" s="24">
        <v>6884</v>
      </c>
      <c r="T146" s="24">
        <v>1413</v>
      </c>
      <c r="U146" s="24">
        <v>48000</v>
      </c>
      <c r="V146" s="25">
        <f t="shared" si="13"/>
        <v>0.14341666666666666</v>
      </c>
      <c r="W146" s="29" t="s">
        <v>269</v>
      </c>
      <c r="X146" s="27"/>
      <c r="Y146" s="27"/>
      <c r="Z146" s="28"/>
      <c r="AA146" s="27">
        <f t="shared" si="14"/>
        <v>3.5347551342812004E-3</v>
      </c>
      <c r="AB146" s="27" t="s">
        <v>268</v>
      </c>
    </row>
    <row r="147" spans="1:28" ht="18.75" x14ac:dyDescent="0.3">
      <c r="A147" s="16" t="s">
        <v>270</v>
      </c>
      <c r="B147" s="16">
        <v>143</v>
      </c>
      <c r="C147" s="16" t="s">
        <v>38</v>
      </c>
      <c r="D147" s="16" t="s">
        <v>153</v>
      </c>
      <c r="E147" s="16" t="s">
        <v>134</v>
      </c>
      <c r="F147" s="16"/>
      <c r="G147" s="16"/>
      <c r="H147" s="16"/>
      <c r="I147" s="16"/>
      <c r="J147" s="16">
        <v>10</v>
      </c>
      <c r="K147" s="16"/>
      <c r="L147" s="21"/>
      <c r="M147" s="21"/>
      <c r="N147" s="21"/>
      <c r="O147" s="21"/>
      <c r="P147" s="22">
        <v>2.9328703703703704E-2</v>
      </c>
      <c r="Q147" s="21"/>
      <c r="R147" s="23">
        <f>P147</f>
        <v>2.9328703703703704E-2</v>
      </c>
      <c r="S147" s="24">
        <v>201</v>
      </c>
      <c r="T147" s="24">
        <v>19</v>
      </c>
      <c r="U147" s="24">
        <v>1255</v>
      </c>
      <c r="V147" s="25">
        <f t="shared" si="13"/>
        <v>0.16015936254980079</v>
      </c>
      <c r="W147" s="29" t="s">
        <v>154</v>
      </c>
      <c r="X147" s="27"/>
      <c r="Y147" s="27"/>
      <c r="Z147" s="28"/>
      <c r="AA147" s="27">
        <f t="shared" si="14"/>
        <v>2.9328703703703704E-3</v>
      </c>
      <c r="AB147" s="27" t="s">
        <v>271</v>
      </c>
    </row>
    <row r="148" spans="1:28" ht="18.75" x14ac:dyDescent="0.3">
      <c r="A148" s="16" t="s">
        <v>273</v>
      </c>
      <c r="B148" s="16">
        <v>144</v>
      </c>
      <c r="C148" s="16" t="s">
        <v>9</v>
      </c>
      <c r="D148" s="16" t="s">
        <v>33</v>
      </c>
      <c r="E148" s="16" t="s">
        <v>134</v>
      </c>
      <c r="F148" s="16"/>
      <c r="G148" s="16"/>
      <c r="H148" s="16"/>
      <c r="I148" s="16"/>
      <c r="J148" s="16">
        <v>10</v>
      </c>
      <c r="K148" s="16"/>
      <c r="L148" s="21"/>
      <c r="M148" s="21"/>
      <c r="N148" s="21"/>
      <c r="O148" s="21"/>
      <c r="P148" s="22">
        <v>3.0324074074074073E-2</v>
      </c>
      <c r="Q148" s="21"/>
      <c r="R148" s="23">
        <f>P148</f>
        <v>3.0324074074074073E-2</v>
      </c>
      <c r="S148" s="24">
        <v>49</v>
      </c>
      <c r="T148" s="24">
        <v>7</v>
      </c>
      <c r="U148" s="24">
        <v>209</v>
      </c>
      <c r="V148" s="25">
        <f t="shared" si="13"/>
        <v>0.23444976076555024</v>
      </c>
      <c r="W148" s="29" t="s">
        <v>19</v>
      </c>
      <c r="X148" s="27"/>
      <c r="Y148" s="27"/>
      <c r="Z148" s="28"/>
      <c r="AA148" s="27">
        <f t="shared" si="14"/>
        <v>3.0324074074074073E-3</v>
      </c>
      <c r="AB148" s="27"/>
    </row>
    <row r="149" spans="1:28" ht="18.75" x14ac:dyDescent="0.3">
      <c r="A149" s="16" t="s">
        <v>277</v>
      </c>
      <c r="B149" s="16">
        <v>145</v>
      </c>
      <c r="C149" s="16" t="s">
        <v>38</v>
      </c>
      <c r="D149" s="16" t="s">
        <v>62</v>
      </c>
      <c r="E149" s="16" t="s">
        <v>51</v>
      </c>
      <c r="F149" s="16"/>
      <c r="G149" s="16"/>
      <c r="H149" s="16"/>
      <c r="I149" s="16"/>
      <c r="J149" s="16">
        <v>21.1</v>
      </c>
      <c r="K149" s="16"/>
      <c r="L149" s="21"/>
      <c r="M149" s="21"/>
      <c r="N149" s="21"/>
      <c r="O149" s="21"/>
      <c r="P149" s="22">
        <v>6.682870370370371E-2</v>
      </c>
      <c r="Q149" s="21"/>
      <c r="R149" s="23">
        <f>P149</f>
        <v>6.682870370370371E-2</v>
      </c>
      <c r="S149" s="24">
        <v>378</v>
      </c>
      <c r="T149" s="24">
        <v>44</v>
      </c>
      <c r="U149" s="24">
        <v>3348</v>
      </c>
      <c r="V149" s="25">
        <f t="shared" si="13"/>
        <v>0.11290322580645161</v>
      </c>
      <c r="W149" s="29" t="s">
        <v>67</v>
      </c>
      <c r="X149" s="27"/>
      <c r="Y149" s="27"/>
      <c r="Z149" s="28"/>
      <c r="AA149" s="27">
        <f t="shared" si="14"/>
        <v>3.1672371423556258E-3</v>
      </c>
      <c r="AB149" s="27" t="s">
        <v>276</v>
      </c>
    </row>
    <row r="150" spans="1:28" ht="18.75" x14ac:dyDescent="0.3">
      <c r="A150" s="16" t="s">
        <v>274</v>
      </c>
      <c r="B150" s="16">
        <v>146</v>
      </c>
      <c r="C150" s="16" t="s">
        <v>25</v>
      </c>
      <c r="D150" s="16" t="s">
        <v>112</v>
      </c>
      <c r="E150" s="16" t="s">
        <v>90</v>
      </c>
      <c r="F150" s="16">
        <v>1.5</v>
      </c>
      <c r="G150" s="16"/>
      <c r="H150" s="16">
        <v>47.6</v>
      </c>
      <c r="I150" s="16"/>
      <c r="J150" s="16">
        <v>10</v>
      </c>
      <c r="K150" s="16"/>
      <c r="L150" s="21">
        <v>2.0509259259259258E-2</v>
      </c>
      <c r="M150" s="21">
        <v>1.5393518518518519E-3</v>
      </c>
      <c r="N150" s="21">
        <v>5.1921296296296299E-2</v>
      </c>
      <c r="O150" s="21">
        <v>1.3310185185185185E-3</v>
      </c>
      <c r="P150" s="22">
        <v>3.0428240740740742E-2</v>
      </c>
      <c r="Q150" s="21"/>
      <c r="R150" s="23">
        <v>0.10576388888888888</v>
      </c>
      <c r="S150" s="24">
        <v>92</v>
      </c>
      <c r="T150" s="24">
        <v>15</v>
      </c>
      <c r="U150" s="24">
        <v>460</v>
      </c>
      <c r="V150" s="25">
        <f t="shared" ref="V150:V158" si="15">S150/U150</f>
        <v>0.2</v>
      </c>
      <c r="W150" s="29" t="s">
        <v>27</v>
      </c>
      <c r="X150" s="27">
        <f>L150/F150/10</f>
        <v>1.3672839506172838E-3</v>
      </c>
      <c r="Y150" s="27"/>
      <c r="Z150" s="28">
        <f>H150/(HOUR(N150)+MINUTE(N150)/60+SECOND(N150)/3600)</f>
        <v>38.198840838163171</v>
      </c>
      <c r="AA150" s="27">
        <f t="shared" si="14"/>
        <v>3.0428240740740741E-3</v>
      </c>
      <c r="AB150" s="27" t="s">
        <v>276</v>
      </c>
    </row>
    <row r="151" spans="1:28" ht="18.75" x14ac:dyDescent="0.3">
      <c r="A151" s="16" t="s">
        <v>275</v>
      </c>
      <c r="B151" s="16">
        <v>147</v>
      </c>
      <c r="C151" s="16" t="s">
        <v>25</v>
      </c>
      <c r="D151" s="16" t="s">
        <v>35</v>
      </c>
      <c r="E151" s="16" t="s">
        <v>134</v>
      </c>
      <c r="F151" s="16"/>
      <c r="G151" s="16"/>
      <c r="H151" s="16"/>
      <c r="I151" s="16"/>
      <c r="J151" s="16">
        <v>10</v>
      </c>
      <c r="K151" s="16"/>
      <c r="L151" s="21"/>
      <c r="M151" s="21"/>
      <c r="N151" s="21"/>
      <c r="O151" s="21"/>
      <c r="P151" s="22">
        <v>3.0011574074074076E-2</v>
      </c>
      <c r="Q151" s="21"/>
      <c r="R151" s="23">
        <f>P151</f>
        <v>3.0011574074074076E-2</v>
      </c>
      <c r="S151" s="24">
        <v>25</v>
      </c>
      <c r="T151" s="33">
        <v>3</v>
      </c>
      <c r="U151" s="24">
        <v>156</v>
      </c>
      <c r="V151" s="25">
        <f t="shared" si="15"/>
        <v>0.16025641025641027</v>
      </c>
      <c r="W151" s="29" t="s">
        <v>27</v>
      </c>
      <c r="X151" s="27"/>
      <c r="Y151" s="27"/>
      <c r="Z151" s="28"/>
      <c r="AA151" s="27">
        <f t="shared" si="14"/>
        <v>3.0011574074074077E-3</v>
      </c>
      <c r="AB151" s="27"/>
    </row>
    <row r="152" spans="1:28" ht="18.75" x14ac:dyDescent="0.3">
      <c r="A152" s="16" t="s">
        <v>278</v>
      </c>
      <c r="B152" s="16">
        <v>148</v>
      </c>
      <c r="C152" s="16" t="s">
        <v>38</v>
      </c>
      <c r="D152" s="16" t="s">
        <v>173</v>
      </c>
      <c r="E152" s="16" t="s">
        <v>134</v>
      </c>
      <c r="F152" s="16"/>
      <c r="G152" s="16"/>
      <c r="H152" s="16"/>
      <c r="I152" s="16"/>
      <c r="J152" s="16">
        <v>5</v>
      </c>
      <c r="K152" s="16"/>
      <c r="L152" s="21"/>
      <c r="M152" s="21"/>
      <c r="N152" s="21"/>
      <c r="O152" s="21"/>
      <c r="P152" s="22">
        <v>1.4583333333333332E-2</v>
      </c>
      <c r="Q152" s="21"/>
      <c r="R152" s="23">
        <f>P152</f>
        <v>1.4583333333333332E-2</v>
      </c>
      <c r="S152" s="24">
        <v>32</v>
      </c>
      <c r="T152" s="33">
        <v>3</v>
      </c>
      <c r="U152" s="24">
        <v>125</v>
      </c>
      <c r="V152" s="25">
        <f t="shared" si="15"/>
        <v>0.25600000000000001</v>
      </c>
      <c r="W152" s="29"/>
      <c r="X152" s="27"/>
      <c r="Y152" s="27"/>
      <c r="Z152" s="28"/>
      <c r="AA152" s="27">
        <f t="shared" si="14"/>
        <v>2.9166666666666664E-3</v>
      </c>
      <c r="AB152" s="27" t="s">
        <v>279</v>
      </c>
    </row>
    <row r="153" spans="1:28" ht="18.75" x14ac:dyDescent="0.3">
      <c r="A153" s="16" t="s">
        <v>280</v>
      </c>
      <c r="B153" s="16">
        <v>149</v>
      </c>
      <c r="C153" s="16" t="s">
        <v>9</v>
      </c>
      <c r="D153" s="16" t="s">
        <v>33</v>
      </c>
      <c r="E153" s="16" t="s">
        <v>134</v>
      </c>
      <c r="F153" s="16"/>
      <c r="G153" s="16"/>
      <c r="H153" s="16"/>
      <c r="I153" s="16"/>
      <c r="J153" s="16">
        <v>10</v>
      </c>
      <c r="K153" s="16"/>
      <c r="L153" s="21"/>
      <c r="M153" s="21"/>
      <c r="N153" s="21"/>
      <c r="O153" s="21"/>
      <c r="P153" s="22">
        <v>2.9976851851851852E-2</v>
      </c>
      <c r="Q153" s="21"/>
      <c r="R153" s="23">
        <f>P153</f>
        <v>2.9976851851851852E-2</v>
      </c>
      <c r="S153" s="24">
        <v>54</v>
      </c>
      <c r="T153" s="33">
        <v>4</v>
      </c>
      <c r="U153" s="24">
        <v>247</v>
      </c>
      <c r="V153" s="25">
        <f t="shared" si="15"/>
        <v>0.21862348178137653</v>
      </c>
      <c r="W153" s="29" t="s">
        <v>19</v>
      </c>
      <c r="X153" s="27"/>
      <c r="Y153" s="27"/>
      <c r="Z153" s="28"/>
      <c r="AA153" s="27">
        <f t="shared" si="14"/>
        <v>2.9976851851851853E-3</v>
      </c>
      <c r="AB153" s="27" t="s">
        <v>268</v>
      </c>
    </row>
    <row r="154" spans="1:28" ht="18.75" x14ac:dyDescent="0.3">
      <c r="A154" s="16" t="s">
        <v>281</v>
      </c>
      <c r="B154" s="16">
        <v>150</v>
      </c>
      <c r="C154" s="16" t="s">
        <v>100</v>
      </c>
      <c r="D154" s="16" t="s">
        <v>101</v>
      </c>
      <c r="E154" s="16" t="s">
        <v>113</v>
      </c>
      <c r="F154" s="16">
        <v>0.4</v>
      </c>
      <c r="G154" s="16"/>
      <c r="H154" s="16">
        <v>20</v>
      </c>
      <c r="I154" s="16"/>
      <c r="J154" s="16">
        <v>4.5</v>
      </c>
      <c r="K154" s="16"/>
      <c r="L154" s="21">
        <v>4.2245370370370371E-3</v>
      </c>
      <c r="M154" s="21">
        <v>1.0185185185185186E-3</v>
      </c>
      <c r="N154" s="21">
        <v>2.1666666666666667E-2</v>
      </c>
      <c r="O154" s="21">
        <v>6.8287037037037025E-4</v>
      </c>
      <c r="P154" s="22">
        <v>1.3900462962962962E-2</v>
      </c>
      <c r="Q154" s="21"/>
      <c r="R154" s="23">
        <v>4.1493055555555554E-2</v>
      </c>
      <c r="S154" s="24">
        <v>53</v>
      </c>
      <c r="T154" s="24">
        <v>7</v>
      </c>
      <c r="U154" s="24">
        <v>207</v>
      </c>
      <c r="V154" s="25">
        <f t="shared" si="15"/>
        <v>0.2560386473429952</v>
      </c>
      <c r="W154" s="29" t="s">
        <v>282</v>
      </c>
      <c r="X154" s="27">
        <f>L154/F154/10</f>
        <v>1.0561342592592593E-3</v>
      </c>
      <c r="Y154" s="27"/>
      <c r="Z154" s="28">
        <f>H154/(HOUR(N154)+MINUTE(N154)/60+SECOND(N154)/3600)</f>
        <v>38.46153846153846</v>
      </c>
      <c r="AA154" s="27">
        <f t="shared" si="14"/>
        <v>3.0889917695473249E-3</v>
      </c>
      <c r="AB154" s="27" t="s">
        <v>283</v>
      </c>
    </row>
    <row r="155" spans="1:28" ht="18.75" x14ac:dyDescent="0.3">
      <c r="A155" s="16" t="s">
        <v>285</v>
      </c>
      <c r="B155" s="16">
        <v>151</v>
      </c>
      <c r="C155" s="16" t="s">
        <v>89</v>
      </c>
      <c r="D155" s="16" t="s">
        <v>95</v>
      </c>
      <c r="E155" s="16" t="s">
        <v>90</v>
      </c>
      <c r="F155" s="16">
        <v>1.5</v>
      </c>
      <c r="G155" s="16"/>
      <c r="H155" s="16">
        <v>40</v>
      </c>
      <c r="I155" s="16"/>
      <c r="J155" s="16">
        <v>10</v>
      </c>
      <c r="K155" s="16"/>
      <c r="L155" s="21">
        <v>2.3854166666666666E-2</v>
      </c>
      <c r="M155" s="21"/>
      <c r="N155" s="21">
        <v>5.2476851851851851E-2</v>
      </c>
      <c r="O155" s="21"/>
      <c r="P155" s="22">
        <v>2.9374999999999998E-2</v>
      </c>
      <c r="Q155" s="21"/>
      <c r="R155" s="23">
        <f>L155+N155+P155</f>
        <v>0.10570601851851852</v>
      </c>
      <c r="S155" s="24">
        <v>66</v>
      </c>
      <c r="T155" s="24">
        <v>14</v>
      </c>
      <c r="U155" s="24">
        <v>176</v>
      </c>
      <c r="V155" s="25">
        <f t="shared" si="15"/>
        <v>0.375</v>
      </c>
      <c r="W155" s="29" t="s">
        <v>94</v>
      </c>
      <c r="X155" s="27">
        <f>L155/F155/10</f>
        <v>1.5902777777777777E-3</v>
      </c>
      <c r="Y155" s="27"/>
      <c r="Z155" s="28">
        <f>H155/(HOUR(N155)+MINUTE(N155)/60+SECOND(N155)/3600)</f>
        <v>31.760035288928101</v>
      </c>
      <c r="AA155" s="27">
        <f t="shared" si="14"/>
        <v>2.9375E-3</v>
      </c>
      <c r="AB155" s="27" t="s">
        <v>287</v>
      </c>
    </row>
    <row r="156" spans="1:28" ht="18.75" x14ac:dyDescent="0.3">
      <c r="A156" s="16" t="s">
        <v>284</v>
      </c>
      <c r="B156" s="16">
        <v>152</v>
      </c>
      <c r="C156" s="16" t="s">
        <v>97</v>
      </c>
      <c r="D156" s="16" t="s">
        <v>245</v>
      </c>
      <c r="E156" s="16" t="s">
        <v>90</v>
      </c>
      <c r="F156" s="16">
        <v>1.6</v>
      </c>
      <c r="G156" s="16"/>
      <c r="H156" s="16">
        <v>41.5</v>
      </c>
      <c r="I156" s="16"/>
      <c r="J156" s="16">
        <v>10</v>
      </c>
      <c r="K156" s="16"/>
      <c r="L156" s="21">
        <v>2.3692129629629629E-2</v>
      </c>
      <c r="M156" s="21">
        <v>1.5393518518518519E-3</v>
      </c>
      <c r="N156" s="21">
        <v>4.7268518518518515E-2</v>
      </c>
      <c r="O156" s="21">
        <v>7.5231481481481471E-4</v>
      </c>
      <c r="P156" s="22">
        <v>3.019675925925926E-2</v>
      </c>
      <c r="Q156" s="21"/>
      <c r="R156" s="23">
        <v>0.10346064814814815</v>
      </c>
      <c r="S156" s="24">
        <v>166</v>
      </c>
      <c r="T156" s="24">
        <v>17</v>
      </c>
      <c r="U156" s="24">
        <v>569</v>
      </c>
      <c r="V156" s="25">
        <f t="shared" si="15"/>
        <v>0.29173989455184535</v>
      </c>
      <c r="W156" s="29" t="s">
        <v>99</v>
      </c>
      <c r="X156" s="27">
        <f>L156/F156/10</f>
        <v>1.4807581018518516E-3</v>
      </c>
      <c r="Y156" s="27"/>
      <c r="Z156" s="28">
        <f>H156/(HOUR(N156)+MINUTE(N156)/60+SECOND(N156)/3600)</f>
        <v>36.581782566111656</v>
      </c>
      <c r="AA156" s="27">
        <f>P156/J156</f>
        <v>3.0196759259259261E-3</v>
      </c>
      <c r="AB156" s="27" t="s">
        <v>287</v>
      </c>
    </row>
    <row r="157" spans="1:28" ht="18.75" x14ac:dyDescent="0.3">
      <c r="A157" s="16" t="s">
        <v>286</v>
      </c>
      <c r="B157" s="16">
        <v>153</v>
      </c>
      <c r="C157" s="16" t="s">
        <v>38</v>
      </c>
      <c r="D157" s="16" t="s">
        <v>62</v>
      </c>
      <c r="E157" s="16" t="s">
        <v>51</v>
      </c>
      <c r="F157" s="16"/>
      <c r="G157" s="16"/>
      <c r="H157" s="16"/>
      <c r="I157" s="16"/>
      <c r="J157" s="16">
        <v>21.1</v>
      </c>
      <c r="K157" s="16"/>
      <c r="L157" s="21"/>
      <c r="M157" s="21"/>
      <c r="N157" s="21"/>
      <c r="O157" s="21"/>
      <c r="P157" s="22">
        <v>6.3842592592592604E-2</v>
      </c>
      <c r="Q157" s="21"/>
      <c r="R157" s="23">
        <f>P157</f>
        <v>6.3842592592592604E-2</v>
      </c>
      <c r="S157" s="24">
        <v>251</v>
      </c>
      <c r="T157" s="24">
        <v>27</v>
      </c>
      <c r="U157" s="24">
        <v>4564</v>
      </c>
      <c r="V157" s="25">
        <f t="shared" si="15"/>
        <v>5.4995617879053459E-2</v>
      </c>
      <c r="W157" s="29" t="s">
        <v>67</v>
      </c>
      <c r="X157" s="27"/>
      <c r="Y157" s="27"/>
      <c r="Z157" s="28"/>
      <c r="AA157" s="27">
        <f>P157/J157</f>
        <v>3.0257152887484644E-3</v>
      </c>
      <c r="AB157" s="27" t="s">
        <v>288</v>
      </c>
    </row>
    <row r="158" spans="1:28" ht="18.75" x14ac:dyDescent="0.3">
      <c r="A158" s="16" t="s">
        <v>289</v>
      </c>
      <c r="B158" s="16">
        <v>154</v>
      </c>
      <c r="C158" s="16" t="s">
        <v>25</v>
      </c>
      <c r="D158" s="16" t="s">
        <v>112</v>
      </c>
      <c r="E158" s="16" t="s">
        <v>90</v>
      </c>
      <c r="F158" s="16">
        <v>1.5</v>
      </c>
      <c r="G158" s="16"/>
      <c r="H158" s="16">
        <v>47.6</v>
      </c>
      <c r="I158" s="16"/>
      <c r="J158" s="16">
        <v>10</v>
      </c>
      <c r="K158" s="16"/>
      <c r="L158" s="21">
        <v>2.011574074074074E-2</v>
      </c>
      <c r="M158" s="21">
        <v>1.5046296296296294E-3</v>
      </c>
      <c r="N158" s="21">
        <v>5.0891203703703702E-2</v>
      </c>
      <c r="O158" s="21">
        <v>1.3773148148148147E-3</v>
      </c>
      <c r="P158" s="22">
        <v>3.2442129629629633E-2</v>
      </c>
      <c r="Q158" s="21"/>
      <c r="R158" s="23">
        <v>0.10635416666666668</v>
      </c>
      <c r="S158" s="24">
        <v>112</v>
      </c>
      <c r="T158" s="24">
        <v>15</v>
      </c>
      <c r="U158" s="24">
        <v>560</v>
      </c>
      <c r="V158" s="25">
        <f t="shared" si="15"/>
        <v>0.2</v>
      </c>
      <c r="W158" s="29" t="s">
        <v>27</v>
      </c>
      <c r="X158" s="27">
        <f>L158/F158/10</f>
        <v>1.3410493827160494E-3</v>
      </c>
      <c r="Y158" s="27"/>
      <c r="Z158" s="28">
        <f>H158/(HOUR(N158)+MINUTE(N158)/60+SECOND(N158)/3600)</f>
        <v>38.972026381623827</v>
      </c>
      <c r="AA158" s="27">
        <f>P158/J158</f>
        <v>3.2442129629629635E-3</v>
      </c>
      <c r="AB158" s="27" t="s">
        <v>290</v>
      </c>
    </row>
    <row r="159" spans="1:28" ht="18.75" x14ac:dyDescent="0.3">
      <c r="A159" s="16" t="s">
        <v>294</v>
      </c>
      <c r="B159" s="16">
        <v>155</v>
      </c>
      <c r="C159" s="16" t="s">
        <v>188</v>
      </c>
      <c r="D159" s="16" t="s">
        <v>189</v>
      </c>
      <c r="E159" s="16" t="s">
        <v>258</v>
      </c>
      <c r="F159" s="16"/>
      <c r="G159" s="16"/>
      <c r="H159" s="16">
        <v>115</v>
      </c>
      <c r="I159" s="16">
        <v>2000</v>
      </c>
      <c r="J159" s="16"/>
      <c r="K159" s="16"/>
      <c r="L159" s="21"/>
      <c r="M159" s="21"/>
      <c r="N159" s="21">
        <v>0.18046296296296296</v>
      </c>
      <c r="O159" s="21"/>
      <c r="P159" s="22"/>
      <c r="Q159" s="21"/>
      <c r="R159" s="23">
        <f>N159</f>
        <v>0.18046296296296296</v>
      </c>
      <c r="S159" s="24"/>
      <c r="T159" s="24"/>
      <c r="U159" s="24"/>
      <c r="V159" s="25"/>
      <c r="W159" s="38"/>
      <c r="X159" s="27"/>
      <c r="Y159" s="27"/>
      <c r="Z159" s="28">
        <f>H159/(HOUR(N159)+MINUTE(N159)/60+SECOND(N159)/3600)</f>
        <v>26.552077988712163</v>
      </c>
      <c r="AA159" s="27"/>
      <c r="AB159" s="27" t="s">
        <v>300</v>
      </c>
    </row>
    <row r="160" spans="1:28" ht="18.75" x14ac:dyDescent="0.3">
      <c r="A160" s="37" t="s">
        <v>293</v>
      </c>
      <c r="B160" s="16">
        <v>156</v>
      </c>
      <c r="C160" s="35" t="s">
        <v>292</v>
      </c>
      <c r="D160" s="35" t="s">
        <v>291</v>
      </c>
      <c r="E160" s="36" t="s">
        <v>230</v>
      </c>
      <c r="F160" s="37">
        <v>1.2</v>
      </c>
      <c r="G160" s="37"/>
      <c r="H160" s="37">
        <v>93</v>
      </c>
      <c r="I160" s="16">
        <v>2200</v>
      </c>
      <c r="J160" s="37">
        <v>12</v>
      </c>
      <c r="K160" s="37">
        <v>440</v>
      </c>
      <c r="L160" s="21">
        <v>1.7337962962962961E-2</v>
      </c>
      <c r="M160" s="21">
        <v>3.6226851851851854E-3</v>
      </c>
      <c r="N160" s="21">
        <v>0.15012731481481481</v>
      </c>
      <c r="O160" s="21">
        <v>1.1921296296296296E-3</v>
      </c>
      <c r="P160" s="22">
        <v>4.3090277777777776E-2</v>
      </c>
      <c r="Q160" s="21"/>
      <c r="R160" s="23">
        <v>0.20951388888888889</v>
      </c>
      <c r="S160" s="24">
        <v>78</v>
      </c>
      <c r="T160" s="24">
        <v>8</v>
      </c>
      <c r="U160" s="24">
        <v>264</v>
      </c>
      <c r="V160" s="25">
        <f t="shared" ref="V160:V174" si="16">S160/U160</f>
        <v>0.29545454545454547</v>
      </c>
      <c r="W160" s="29" t="s">
        <v>295</v>
      </c>
      <c r="X160" s="27">
        <f>L160/F160/10</f>
        <v>1.4448302469135801E-3</v>
      </c>
      <c r="Y160" s="27"/>
      <c r="Z160" s="28">
        <f>H160/(HOUR(N160)+MINUTE(N160)/60+SECOND(N160)/3600)</f>
        <v>25.811425487626241</v>
      </c>
      <c r="AA160" s="27">
        <f t="shared" ref="AA160:AA166" si="17">P160/J160</f>
        <v>3.5908564814814813E-3</v>
      </c>
      <c r="AB160" s="27" t="s">
        <v>297</v>
      </c>
    </row>
    <row r="161" spans="1:28" ht="18.75" x14ac:dyDescent="0.3">
      <c r="A161" s="16" t="s">
        <v>301</v>
      </c>
      <c r="B161" s="16">
        <v>157</v>
      </c>
      <c r="C161" s="16" t="s">
        <v>25</v>
      </c>
      <c r="D161" s="16" t="s">
        <v>35</v>
      </c>
      <c r="E161" s="16" t="s">
        <v>134</v>
      </c>
      <c r="F161" s="16"/>
      <c r="G161" s="16"/>
      <c r="H161" s="16"/>
      <c r="I161" s="16"/>
      <c r="J161" s="16">
        <v>10</v>
      </c>
      <c r="K161" s="16"/>
      <c r="L161" s="21"/>
      <c r="M161" s="21"/>
      <c r="N161" s="21"/>
      <c r="O161" s="21"/>
      <c r="P161" s="22">
        <v>3.0185185185185186E-2</v>
      </c>
      <c r="Q161" s="21"/>
      <c r="R161" s="23">
        <f>P161</f>
        <v>3.0185185185185186E-2</v>
      </c>
      <c r="S161" s="24">
        <v>23</v>
      </c>
      <c r="T161" s="33">
        <v>2</v>
      </c>
      <c r="U161" s="24">
        <v>143</v>
      </c>
      <c r="V161" s="25">
        <f t="shared" si="16"/>
        <v>0.16083916083916083</v>
      </c>
      <c r="W161" s="29" t="s">
        <v>27</v>
      </c>
      <c r="X161" s="27"/>
      <c r="Y161" s="27"/>
      <c r="Z161" s="28"/>
      <c r="AA161" s="27">
        <f t="shared" si="17"/>
        <v>3.0185185185185185E-3</v>
      </c>
      <c r="AB161" s="27" t="s">
        <v>303</v>
      </c>
    </row>
    <row r="162" spans="1:28" ht="18.75" x14ac:dyDescent="0.3">
      <c r="A162" s="16" t="s">
        <v>302</v>
      </c>
      <c r="B162" s="16">
        <v>158</v>
      </c>
      <c r="C162" s="16" t="s">
        <v>50</v>
      </c>
      <c r="D162" s="16" t="s">
        <v>52</v>
      </c>
      <c r="E162" s="16" t="s">
        <v>51</v>
      </c>
      <c r="F162" s="16"/>
      <c r="G162" s="16"/>
      <c r="H162" s="16"/>
      <c r="I162" s="16"/>
      <c r="J162" s="16">
        <v>21.1</v>
      </c>
      <c r="K162" s="16">
        <v>153</v>
      </c>
      <c r="L162" s="21"/>
      <c r="M162" s="21"/>
      <c r="N162" s="21"/>
      <c r="O162" s="21"/>
      <c r="P162" s="22">
        <v>6.5578703703703708E-2</v>
      </c>
      <c r="Q162" s="21"/>
      <c r="R162" s="23">
        <f>P162</f>
        <v>6.5578703703703708E-2</v>
      </c>
      <c r="S162" s="24">
        <v>190</v>
      </c>
      <c r="T162" s="24"/>
      <c r="U162" s="24">
        <v>3786</v>
      </c>
      <c r="V162" s="25">
        <f t="shared" si="16"/>
        <v>5.0184891706286316E-2</v>
      </c>
      <c r="W162" s="29" t="s">
        <v>304</v>
      </c>
      <c r="X162" s="27"/>
      <c r="Y162" s="27"/>
      <c r="Z162" s="28"/>
      <c r="AA162" s="27">
        <f t="shared" si="17"/>
        <v>3.1079954361944882E-3</v>
      </c>
      <c r="AB162" s="27" t="s">
        <v>303</v>
      </c>
    </row>
    <row r="163" spans="1:28" ht="18.75" x14ac:dyDescent="0.3">
      <c r="A163" s="16" t="s">
        <v>305</v>
      </c>
      <c r="B163" s="16">
        <v>159</v>
      </c>
      <c r="C163" s="16" t="s">
        <v>306</v>
      </c>
      <c r="D163" s="16" t="s">
        <v>173</v>
      </c>
      <c r="E163" s="16" t="s">
        <v>134</v>
      </c>
      <c r="F163" s="16"/>
      <c r="G163" s="16"/>
      <c r="H163" s="16"/>
      <c r="I163" s="16"/>
      <c r="J163" s="16">
        <v>10</v>
      </c>
      <c r="K163" s="16"/>
      <c r="L163" s="21"/>
      <c r="M163" s="21"/>
      <c r="N163" s="21"/>
      <c r="O163" s="21"/>
      <c r="P163" s="22">
        <v>3.1041666666666665E-2</v>
      </c>
      <c r="Q163" s="21"/>
      <c r="R163" s="23">
        <f>P163</f>
        <v>3.1041666666666665E-2</v>
      </c>
      <c r="S163" s="24">
        <v>76</v>
      </c>
      <c r="T163" s="24">
        <v>6</v>
      </c>
      <c r="U163" s="24">
        <v>296</v>
      </c>
      <c r="V163" s="25">
        <f t="shared" si="16"/>
        <v>0.25675675675675674</v>
      </c>
      <c r="W163" s="29"/>
      <c r="X163" s="27"/>
      <c r="Y163" s="27"/>
      <c r="Z163" s="28"/>
      <c r="AA163" s="27">
        <f t="shared" si="17"/>
        <v>3.1041666666666665E-3</v>
      </c>
      <c r="AB163" s="27" t="s">
        <v>303</v>
      </c>
    </row>
    <row r="164" spans="1:28" ht="18.75" x14ac:dyDescent="0.3">
      <c r="A164" s="16" t="s">
        <v>307</v>
      </c>
      <c r="B164" s="16">
        <v>160</v>
      </c>
      <c r="C164" s="16" t="s">
        <v>9</v>
      </c>
      <c r="D164" s="16" t="s">
        <v>33</v>
      </c>
      <c r="E164" s="16" t="s">
        <v>134</v>
      </c>
      <c r="F164" s="16"/>
      <c r="G164" s="16"/>
      <c r="H164" s="16"/>
      <c r="I164" s="16"/>
      <c r="J164" s="16">
        <v>10</v>
      </c>
      <c r="K164" s="16"/>
      <c r="L164" s="21"/>
      <c r="M164" s="21"/>
      <c r="N164" s="21"/>
      <c r="O164" s="21"/>
      <c r="P164" s="22">
        <v>2.9525462962962962E-2</v>
      </c>
      <c r="Q164" s="21"/>
      <c r="R164" s="23">
        <f>P164</f>
        <v>2.9525462962962962E-2</v>
      </c>
      <c r="S164" s="24">
        <v>61</v>
      </c>
      <c r="T164" s="24">
        <v>5</v>
      </c>
      <c r="U164" s="24">
        <v>243</v>
      </c>
      <c r="V164" s="25">
        <f t="shared" si="16"/>
        <v>0.25102880658436216</v>
      </c>
      <c r="W164" s="29" t="s">
        <v>19</v>
      </c>
      <c r="X164" s="27"/>
      <c r="Y164" s="27"/>
      <c r="Z164" s="28"/>
      <c r="AA164" s="27">
        <f t="shared" si="17"/>
        <v>2.952546296296296E-3</v>
      </c>
      <c r="AB164" s="27" t="s">
        <v>308</v>
      </c>
    </row>
    <row r="165" spans="1:28" ht="18.75" x14ac:dyDescent="0.3">
      <c r="A165" s="16" t="s">
        <v>309</v>
      </c>
      <c r="B165" s="16">
        <v>161</v>
      </c>
      <c r="C165" s="16" t="s">
        <v>100</v>
      </c>
      <c r="D165" s="16" t="s">
        <v>101</v>
      </c>
      <c r="E165" s="16" t="s">
        <v>113</v>
      </c>
      <c r="F165" s="16">
        <v>0.4</v>
      </c>
      <c r="G165" s="16"/>
      <c r="H165" s="16">
        <v>20</v>
      </c>
      <c r="I165" s="16"/>
      <c r="J165" s="16">
        <v>5</v>
      </c>
      <c r="K165" s="16"/>
      <c r="L165" s="21">
        <v>4.386574074074074E-3</v>
      </c>
      <c r="M165" s="21">
        <v>1.5856481481481479E-3</v>
      </c>
      <c r="N165" s="21">
        <v>2.1909722222222223E-2</v>
      </c>
      <c r="O165" s="21">
        <v>9.4907407407407408E-4</v>
      </c>
      <c r="P165" s="22">
        <v>1.5277777777777777E-2</v>
      </c>
      <c r="Q165" s="21"/>
      <c r="R165" s="23">
        <v>4.4108796296296299E-2</v>
      </c>
      <c r="S165" s="24">
        <v>21</v>
      </c>
      <c r="T165" s="24">
        <v>4</v>
      </c>
      <c r="U165" s="24">
        <v>473</v>
      </c>
      <c r="V165" s="25">
        <f t="shared" si="16"/>
        <v>4.4397463002114168E-2</v>
      </c>
      <c r="W165" s="29" t="s">
        <v>282</v>
      </c>
      <c r="X165" s="27">
        <f>L165/F165/10</f>
        <v>1.0966435185185185E-3</v>
      </c>
      <c r="Y165" s="27"/>
      <c r="Z165" s="28">
        <f>H165/(HOUR(N165)+MINUTE(N165)/60+SECOND(N165)/3600)</f>
        <v>38.034865293185419</v>
      </c>
      <c r="AA165" s="27">
        <f t="shared" si="17"/>
        <v>3.0555555555555553E-3</v>
      </c>
      <c r="AB165" s="27" t="s">
        <v>310</v>
      </c>
    </row>
    <row r="166" spans="1:28" ht="18.75" x14ac:dyDescent="0.3">
      <c r="A166" s="16" t="s">
        <v>311</v>
      </c>
      <c r="B166" s="16">
        <v>162</v>
      </c>
      <c r="C166" s="16" t="s">
        <v>89</v>
      </c>
      <c r="D166" s="16" t="s">
        <v>95</v>
      </c>
      <c r="E166" s="16" t="s">
        <v>90</v>
      </c>
      <c r="F166" s="16">
        <v>1.5</v>
      </c>
      <c r="G166" s="16"/>
      <c r="H166" s="16">
        <v>40</v>
      </c>
      <c r="I166" s="16"/>
      <c r="J166" s="16">
        <v>10</v>
      </c>
      <c r="K166" s="16"/>
      <c r="L166" s="21">
        <v>2.0231481481481482E-2</v>
      </c>
      <c r="M166" s="21"/>
      <c r="N166" s="21">
        <v>5.3333333333333337E-2</v>
      </c>
      <c r="O166" s="21"/>
      <c r="P166" s="22">
        <v>2.9699074074074072E-2</v>
      </c>
      <c r="Q166" s="21"/>
      <c r="R166" s="23">
        <v>0.10327546296296297</v>
      </c>
      <c r="S166" s="24">
        <v>59</v>
      </c>
      <c r="T166" s="24">
        <v>9</v>
      </c>
      <c r="U166" s="24">
        <v>193</v>
      </c>
      <c r="V166" s="25">
        <f t="shared" si="16"/>
        <v>0.30569948186528495</v>
      </c>
      <c r="W166" s="29" t="s">
        <v>94</v>
      </c>
      <c r="X166" s="27">
        <f>L166/F166/10</f>
        <v>1.3487654320987654E-3</v>
      </c>
      <c r="Y166" s="27"/>
      <c r="Z166" s="28">
        <f>H166/(HOUR(N166)+MINUTE(N166)/60+SECOND(N166)/3600)</f>
        <v>31.25</v>
      </c>
      <c r="AA166" s="27">
        <f t="shared" si="17"/>
        <v>2.9699074074074072E-3</v>
      </c>
      <c r="AB166" s="27" t="s">
        <v>312</v>
      </c>
    </row>
    <row r="167" spans="1:28" ht="18.75" x14ac:dyDescent="0.3">
      <c r="A167" s="16" t="s">
        <v>319</v>
      </c>
      <c r="B167" s="16">
        <v>163</v>
      </c>
      <c r="C167" s="16" t="s">
        <v>97</v>
      </c>
      <c r="D167" s="16" t="s">
        <v>245</v>
      </c>
      <c r="E167" s="16" t="s">
        <v>90</v>
      </c>
      <c r="F167" s="16">
        <v>1.6</v>
      </c>
      <c r="G167" s="16"/>
      <c r="H167" s="16">
        <v>41.5</v>
      </c>
      <c r="I167" s="16"/>
      <c r="J167" s="16">
        <v>10</v>
      </c>
      <c r="K167" s="16"/>
      <c r="L167" s="21">
        <v>2.1168981481481483E-2</v>
      </c>
      <c r="M167" s="21">
        <v>2.0949074074074073E-3</v>
      </c>
      <c r="N167" s="21">
        <v>4.7280092592592589E-2</v>
      </c>
      <c r="O167" s="21">
        <v>1.25E-3</v>
      </c>
      <c r="P167" s="22">
        <v>2.9247685185185186E-2</v>
      </c>
      <c r="Q167" s="21"/>
      <c r="R167" s="23">
        <v>0.10100694444444445</v>
      </c>
      <c r="S167" s="24">
        <v>198</v>
      </c>
      <c r="T167" s="24">
        <v>24</v>
      </c>
      <c r="U167" s="24">
        <v>613</v>
      </c>
      <c r="V167" s="25">
        <f t="shared" si="16"/>
        <v>0.32300163132137033</v>
      </c>
      <c r="W167" s="29" t="s">
        <v>99</v>
      </c>
      <c r="X167" s="27">
        <f>L167/F167/10</f>
        <v>1.3230613425925927E-3</v>
      </c>
      <c r="Y167" s="27"/>
      <c r="Z167" s="28">
        <f>H167/(HOUR(N167)+MINUTE(N167)/60+SECOND(N167)/3600)</f>
        <v>36.572827417380665</v>
      </c>
      <c r="AA167" s="27">
        <f>P167/J167</f>
        <v>2.9247685185185184E-3</v>
      </c>
      <c r="AB167" s="27" t="s">
        <v>320</v>
      </c>
    </row>
    <row r="168" spans="1:28" ht="18.75" x14ac:dyDescent="0.3">
      <c r="A168" s="16" t="s">
        <v>321</v>
      </c>
      <c r="B168" s="16">
        <v>164</v>
      </c>
      <c r="C168" s="16" t="s">
        <v>38</v>
      </c>
      <c r="D168" s="16" t="s">
        <v>62</v>
      </c>
      <c r="E168" s="16" t="s">
        <v>51</v>
      </c>
      <c r="F168" s="16"/>
      <c r="G168" s="16"/>
      <c r="H168" s="16"/>
      <c r="I168" s="16"/>
      <c r="J168" s="16">
        <v>21.1</v>
      </c>
      <c r="K168" s="16"/>
      <c r="L168" s="21"/>
      <c r="M168" s="21"/>
      <c r="N168" s="21"/>
      <c r="O168" s="21"/>
      <c r="P168" s="22">
        <v>6.6585648148148144E-2</v>
      </c>
      <c r="Q168" s="21"/>
      <c r="R168" s="23">
        <f>P168</f>
        <v>6.6585648148148144E-2</v>
      </c>
      <c r="S168" s="24">
        <v>277</v>
      </c>
      <c r="T168" s="24">
        <v>27</v>
      </c>
      <c r="U168" s="24">
        <f>3112+1503</f>
        <v>4615</v>
      </c>
      <c r="V168" s="25">
        <f t="shared" si="16"/>
        <v>6.0021668472372697E-2</v>
      </c>
      <c r="W168" s="29" t="s">
        <v>67</v>
      </c>
      <c r="X168" s="27"/>
      <c r="Y168" s="27"/>
      <c r="Z168" s="28"/>
      <c r="AA168" s="27">
        <f>P168/J168</f>
        <v>3.1557179217131821E-3</v>
      </c>
      <c r="AB168" s="27" t="s">
        <v>322</v>
      </c>
    </row>
    <row r="169" spans="1:28" ht="18.75" x14ac:dyDescent="0.3">
      <c r="A169" s="16" t="s">
        <v>323</v>
      </c>
      <c r="B169" s="16">
        <v>165</v>
      </c>
      <c r="C169" s="16" t="s">
        <v>9</v>
      </c>
      <c r="D169" s="16" t="s">
        <v>325</v>
      </c>
      <c r="E169" s="16" t="s">
        <v>326</v>
      </c>
      <c r="F169" s="16"/>
      <c r="G169" s="16"/>
      <c r="H169" s="16">
        <v>134</v>
      </c>
      <c r="I169" s="16">
        <v>1593</v>
      </c>
      <c r="J169" s="16"/>
      <c r="K169" s="16"/>
      <c r="L169" s="21"/>
      <c r="M169" s="21"/>
      <c r="N169" s="21">
        <v>0.20119212962962962</v>
      </c>
      <c r="O169" s="21"/>
      <c r="P169" s="22"/>
      <c r="Q169" s="21"/>
      <c r="R169" s="23">
        <f>N169</f>
        <v>0.20119212962962962</v>
      </c>
      <c r="S169" s="24"/>
      <c r="T169" s="24"/>
      <c r="U169" s="24"/>
      <c r="V169" s="25"/>
      <c r="W169" s="38" t="s">
        <v>327</v>
      </c>
      <c r="X169" s="27"/>
      <c r="Y169" s="27"/>
      <c r="Z169" s="28">
        <f>H169/(HOUR(N169)+MINUTE(N169)/60+SECOND(N169)/3600)</f>
        <v>27.751251222458723</v>
      </c>
      <c r="AA169" s="27"/>
      <c r="AB169" s="27" t="s">
        <v>422</v>
      </c>
    </row>
    <row r="170" spans="1:28" ht="18.75" x14ac:dyDescent="0.3">
      <c r="A170" s="16" t="s">
        <v>324</v>
      </c>
      <c r="B170" s="16">
        <v>166</v>
      </c>
      <c r="C170" s="16" t="s">
        <v>25</v>
      </c>
      <c r="D170" s="16" t="s">
        <v>112</v>
      </c>
      <c r="E170" s="16" t="s">
        <v>90</v>
      </c>
      <c r="F170" s="16">
        <v>1.5</v>
      </c>
      <c r="G170" s="16"/>
      <c r="H170" s="16">
        <v>47.6</v>
      </c>
      <c r="I170" s="16"/>
      <c r="J170" s="16">
        <v>10</v>
      </c>
      <c r="K170" s="16"/>
      <c r="L170" s="21">
        <v>1.951388888888889E-2</v>
      </c>
      <c r="M170" s="21">
        <v>1.4699074074074074E-3</v>
      </c>
      <c r="N170" s="21">
        <v>5.1342592592592586E-2</v>
      </c>
      <c r="O170" s="21">
        <v>1.3078703703703705E-3</v>
      </c>
      <c r="P170" s="22">
        <v>3.0682870370370371E-2</v>
      </c>
      <c r="Q170" s="21"/>
      <c r="R170" s="23">
        <v>0.10434027777777777</v>
      </c>
      <c r="S170" s="24">
        <v>88</v>
      </c>
      <c r="T170" s="24">
        <v>15</v>
      </c>
      <c r="U170" s="24">
        <v>357</v>
      </c>
      <c r="V170" s="25">
        <f t="shared" si="16"/>
        <v>0.24649859943977592</v>
      </c>
      <c r="W170" s="29" t="s">
        <v>27</v>
      </c>
      <c r="X170" s="27">
        <f>L170/F170/10</f>
        <v>1.3009259259259261E-3</v>
      </c>
      <c r="Y170" s="27"/>
      <c r="Z170" s="28">
        <f>H170/(HOUR(N170)+MINUTE(N170)/60+SECOND(N170)/3600)</f>
        <v>38.629395852119025</v>
      </c>
      <c r="AA170" s="27">
        <f>P170/J170</f>
        <v>3.0682870370370369E-3</v>
      </c>
      <c r="AB170" s="27" t="s">
        <v>328</v>
      </c>
    </row>
    <row r="171" spans="1:28" ht="18.75" x14ac:dyDescent="0.3">
      <c r="A171" s="16" t="s">
        <v>331</v>
      </c>
      <c r="B171" s="16">
        <v>167</v>
      </c>
      <c r="C171" s="16" t="s">
        <v>188</v>
      </c>
      <c r="D171" s="16" t="s">
        <v>189</v>
      </c>
      <c r="E171" s="16" t="s">
        <v>326</v>
      </c>
      <c r="F171" s="16"/>
      <c r="G171" s="16"/>
      <c r="H171" s="16">
        <v>115</v>
      </c>
      <c r="I171" s="16">
        <v>2000</v>
      </c>
      <c r="J171" s="16"/>
      <c r="K171" s="16"/>
      <c r="L171" s="21"/>
      <c r="M171" s="21"/>
      <c r="N171" s="21">
        <v>0.17841435185185184</v>
      </c>
      <c r="O171" s="21"/>
      <c r="P171" s="22"/>
      <c r="Q171" s="21"/>
      <c r="R171" s="23">
        <f>N171</f>
        <v>0.17841435185185184</v>
      </c>
      <c r="S171" s="24"/>
      <c r="T171" s="24"/>
      <c r="U171" s="24"/>
      <c r="V171" s="25"/>
      <c r="W171" s="38"/>
      <c r="X171" s="27"/>
      <c r="Y171" s="27"/>
      <c r="Z171" s="28">
        <f>H171/(HOUR(N171)+MINUTE(N171)/60+SECOND(N171)/3600)</f>
        <v>26.856957508919887</v>
      </c>
      <c r="AA171" s="27"/>
      <c r="AB171" s="27" t="s">
        <v>300</v>
      </c>
    </row>
    <row r="172" spans="1:28" ht="18.75" x14ac:dyDescent="0.3">
      <c r="A172" s="16" t="s">
        <v>329</v>
      </c>
      <c r="B172" s="16">
        <v>168</v>
      </c>
      <c r="C172" s="16" t="s">
        <v>25</v>
      </c>
      <c r="D172" s="16" t="s">
        <v>35</v>
      </c>
      <c r="E172" s="16" t="s">
        <v>51</v>
      </c>
      <c r="F172" s="16"/>
      <c r="G172" s="16"/>
      <c r="H172" s="16"/>
      <c r="I172" s="16"/>
      <c r="J172" s="16">
        <v>21.1</v>
      </c>
      <c r="K172" s="16"/>
      <c r="L172" s="21"/>
      <c r="M172" s="21"/>
      <c r="N172" s="21"/>
      <c r="O172" s="21"/>
      <c r="P172" s="22">
        <v>6.5138888888888885E-2</v>
      </c>
      <c r="Q172" s="21"/>
      <c r="R172" s="23">
        <f>P172</f>
        <v>6.5138888888888885E-2</v>
      </c>
      <c r="S172" s="24">
        <v>44</v>
      </c>
      <c r="T172" s="24">
        <v>10</v>
      </c>
      <c r="U172" s="24">
        <v>158</v>
      </c>
      <c r="V172" s="25">
        <f t="shared" si="16"/>
        <v>0.27848101265822783</v>
      </c>
      <c r="W172" s="29" t="s">
        <v>27</v>
      </c>
      <c r="X172" s="27"/>
      <c r="Y172" s="27"/>
      <c r="Z172" s="28"/>
      <c r="AA172" s="27">
        <f>P172/J172</f>
        <v>3.0871511321748286E-3</v>
      </c>
      <c r="AB172" s="27" t="s">
        <v>330</v>
      </c>
    </row>
    <row r="173" spans="1:28" ht="18.75" x14ac:dyDescent="0.3">
      <c r="A173" s="16" t="s">
        <v>341</v>
      </c>
      <c r="B173" s="16">
        <v>169</v>
      </c>
      <c r="C173" s="16" t="s">
        <v>335</v>
      </c>
      <c r="D173" s="16" t="s">
        <v>332</v>
      </c>
      <c r="E173" s="16" t="s">
        <v>333</v>
      </c>
      <c r="F173" s="16"/>
      <c r="G173" s="16"/>
      <c r="H173" s="16">
        <v>67</v>
      </c>
      <c r="I173" s="16">
        <v>1770</v>
      </c>
      <c r="J173" s="16"/>
      <c r="K173" s="16"/>
      <c r="L173" s="21"/>
      <c r="M173" s="21"/>
      <c r="N173" s="21">
        <v>0.23413194444444443</v>
      </c>
      <c r="O173" s="21"/>
      <c r="P173" s="22"/>
      <c r="Q173" s="21"/>
      <c r="R173" s="23">
        <f>N173</f>
        <v>0.23413194444444443</v>
      </c>
      <c r="S173" s="24"/>
      <c r="T173" s="24"/>
      <c r="U173" s="24"/>
      <c r="V173" s="25"/>
      <c r="W173" s="29"/>
      <c r="X173" s="27"/>
      <c r="Y173" s="27"/>
      <c r="Z173" s="28">
        <f>H173/(HOUR(N173)+MINUTE(N173)/60+SECOND(N173)/3600)</f>
        <v>11.923476197538186</v>
      </c>
      <c r="AA173" s="27"/>
      <c r="AB173" s="27" t="s">
        <v>340</v>
      </c>
    </row>
    <row r="174" spans="1:28" ht="18.75" x14ac:dyDescent="0.3">
      <c r="A174" s="16" t="s">
        <v>334</v>
      </c>
      <c r="B174" s="16">
        <v>170</v>
      </c>
      <c r="C174" s="16" t="s">
        <v>336</v>
      </c>
      <c r="D174" s="16" t="s">
        <v>337</v>
      </c>
      <c r="E174" s="16" t="s">
        <v>134</v>
      </c>
      <c r="F174" s="16"/>
      <c r="G174" s="16"/>
      <c r="H174" s="16"/>
      <c r="I174" s="16"/>
      <c r="J174" s="16">
        <v>10</v>
      </c>
      <c r="K174" s="16"/>
      <c r="L174" s="21"/>
      <c r="M174" s="21"/>
      <c r="N174" s="21"/>
      <c r="O174" s="21"/>
      <c r="P174" s="22">
        <v>3.0624999999999999E-2</v>
      </c>
      <c r="Q174" s="21"/>
      <c r="R174" s="23">
        <f>P174</f>
        <v>3.0624999999999999E-2</v>
      </c>
      <c r="S174" s="24">
        <v>49</v>
      </c>
      <c r="T174" s="24">
        <v>9</v>
      </c>
      <c r="U174" s="24">
        <v>266</v>
      </c>
      <c r="V174" s="25">
        <f t="shared" si="16"/>
        <v>0.18421052631578946</v>
      </c>
      <c r="W174" s="39" t="s">
        <v>339</v>
      </c>
      <c r="X174" s="27"/>
      <c r="Y174" s="27"/>
      <c r="Z174" s="28"/>
      <c r="AA174" s="27">
        <f>P174/J174</f>
        <v>3.0625000000000001E-3</v>
      </c>
      <c r="AB174" s="27" t="s">
        <v>338</v>
      </c>
    </row>
    <row r="175" spans="1:28" ht="18.75" x14ac:dyDescent="0.3">
      <c r="A175" s="16" t="s">
        <v>342</v>
      </c>
      <c r="B175" s="16">
        <v>171</v>
      </c>
      <c r="C175" s="16" t="s">
        <v>100</v>
      </c>
      <c r="D175" s="16" t="s">
        <v>343</v>
      </c>
      <c r="E175" s="16" t="s">
        <v>90</v>
      </c>
      <c r="F175" s="16">
        <v>1.5</v>
      </c>
      <c r="G175" s="16"/>
      <c r="H175" s="16">
        <v>39</v>
      </c>
      <c r="I175" s="16"/>
      <c r="J175" s="16">
        <v>9.6</v>
      </c>
      <c r="K175" s="16"/>
      <c r="L175" s="21">
        <v>2.0949074074074075E-2</v>
      </c>
      <c r="M175" s="21">
        <v>1.3888888888888889E-3</v>
      </c>
      <c r="N175" s="21">
        <v>4.6875E-2</v>
      </c>
      <c r="O175" s="21">
        <v>6.9444444444444447E-4</v>
      </c>
      <c r="P175" s="22">
        <v>3.0324074074074073E-2</v>
      </c>
      <c r="Q175" s="21"/>
      <c r="R175" s="23">
        <v>0.10023148148148148</v>
      </c>
      <c r="S175" s="24">
        <v>6</v>
      </c>
      <c r="T175" s="24"/>
      <c r="U175" s="24">
        <v>12</v>
      </c>
      <c r="V175" s="25">
        <f>S175/U175</f>
        <v>0.5</v>
      </c>
      <c r="W175" s="29"/>
      <c r="X175" s="27">
        <f>L175/F175/10</f>
        <v>1.396604938271605E-3</v>
      </c>
      <c r="Y175" s="27"/>
      <c r="Z175" s="28">
        <f t="shared" ref="Z175:Z180" si="18">H175/(HOUR(N175)+MINUTE(N175)/60+SECOND(N175)/3600)</f>
        <v>34.666666666666664</v>
      </c>
      <c r="AA175" s="27">
        <f>P175/J175</f>
        <v>3.1587577160493829E-3</v>
      </c>
      <c r="AB175" s="27" t="s">
        <v>344</v>
      </c>
    </row>
    <row r="176" spans="1:28" ht="18.75" x14ac:dyDescent="0.3">
      <c r="A176" s="16" t="s">
        <v>345</v>
      </c>
      <c r="B176" s="16">
        <v>172</v>
      </c>
      <c r="C176" s="16" t="s">
        <v>106</v>
      </c>
      <c r="D176" s="16" t="s">
        <v>346</v>
      </c>
      <c r="E176" s="16" t="s">
        <v>90</v>
      </c>
      <c r="F176" s="16">
        <v>1.55</v>
      </c>
      <c r="G176" s="16"/>
      <c r="H176" s="16">
        <v>40.5</v>
      </c>
      <c r="I176" s="16"/>
      <c r="J176" s="16">
        <v>10.5</v>
      </c>
      <c r="K176" s="16"/>
      <c r="L176" s="21">
        <v>2.297453703703704E-2</v>
      </c>
      <c r="M176" s="21">
        <v>1.9444444444444442E-3</v>
      </c>
      <c r="N176" s="21">
        <v>5.0497685185185187E-2</v>
      </c>
      <c r="O176" s="21">
        <v>6.8287037037037025E-4</v>
      </c>
      <c r="P176" s="22">
        <v>3.667824074074074E-2</v>
      </c>
      <c r="Q176" s="21"/>
      <c r="R176" s="23">
        <f>L176+M176+N176+O176+P176</f>
        <v>0.11277777777777778</v>
      </c>
      <c r="S176" s="24"/>
      <c r="T176" s="24"/>
      <c r="U176" s="24">
        <v>2</v>
      </c>
      <c r="V176" s="25"/>
      <c r="W176" s="29" t="s">
        <v>122</v>
      </c>
      <c r="X176" s="27">
        <f>L176/F176/10</f>
        <v>1.4822281959378735E-3</v>
      </c>
      <c r="Y176" s="27"/>
      <c r="Z176" s="28">
        <f t="shared" si="18"/>
        <v>33.417373366949349</v>
      </c>
      <c r="AA176" s="27">
        <f>P176/J176</f>
        <v>3.4931657848324515E-3</v>
      </c>
      <c r="AB176" s="27" t="s">
        <v>347</v>
      </c>
    </row>
    <row r="177" spans="1:28" ht="18.75" x14ac:dyDescent="0.3">
      <c r="A177" s="16" t="s">
        <v>348</v>
      </c>
      <c r="B177" s="16">
        <v>173</v>
      </c>
      <c r="C177" s="16" t="s">
        <v>349</v>
      </c>
      <c r="D177" s="16" t="s">
        <v>351</v>
      </c>
      <c r="E177" s="16" t="s">
        <v>258</v>
      </c>
      <c r="F177" s="16"/>
      <c r="G177" s="16"/>
      <c r="H177" s="16">
        <v>108</v>
      </c>
      <c r="I177" s="16">
        <v>1967</v>
      </c>
      <c r="J177" s="16"/>
      <c r="K177" s="16"/>
      <c r="L177" s="21"/>
      <c r="M177" s="21"/>
      <c r="N177" s="21">
        <v>0.1958101851851852</v>
      </c>
      <c r="O177" s="21"/>
      <c r="P177" s="22"/>
      <c r="Q177" s="21"/>
      <c r="R177" s="23">
        <f>N177</f>
        <v>0.1958101851851852</v>
      </c>
      <c r="S177" s="24"/>
      <c r="T177" s="24"/>
      <c r="U177" s="24">
        <v>1</v>
      </c>
      <c r="V177" s="25"/>
      <c r="W177" s="29"/>
      <c r="X177" s="27"/>
      <c r="Y177" s="27"/>
      <c r="Z177" s="28">
        <f t="shared" si="18"/>
        <v>22.981439886511406</v>
      </c>
      <c r="AA177" s="27"/>
      <c r="AB177" s="27" t="s">
        <v>350</v>
      </c>
    </row>
    <row r="178" spans="1:28" ht="18.75" x14ac:dyDescent="0.3">
      <c r="A178" s="16" t="s">
        <v>353</v>
      </c>
      <c r="B178" s="16">
        <v>174</v>
      </c>
      <c r="C178" s="16" t="s">
        <v>100</v>
      </c>
      <c r="D178" s="16" t="s">
        <v>101</v>
      </c>
      <c r="E178" s="16" t="s">
        <v>90</v>
      </c>
      <c r="F178" s="16">
        <v>1.5</v>
      </c>
      <c r="G178" s="16"/>
      <c r="H178" s="16">
        <v>39</v>
      </c>
      <c r="I178" s="16"/>
      <c r="J178" s="16">
        <v>9.6999999999999993</v>
      </c>
      <c r="K178" s="16"/>
      <c r="L178" s="21">
        <v>2.0300925925925927E-2</v>
      </c>
      <c r="M178" s="21">
        <v>1.712962962962963E-3</v>
      </c>
      <c r="N178" s="21">
        <v>4.5451388888888888E-2</v>
      </c>
      <c r="O178" s="21">
        <v>8.1018518518518516E-4</v>
      </c>
      <c r="P178" s="22">
        <v>2.8182870370370372E-2</v>
      </c>
      <c r="Q178" s="21"/>
      <c r="R178" s="23">
        <v>9.6469907407407407E-2</v>
      </c>
      <c r="S178" s="24">
        <v>91</v>
      </c>
      <c r="T178" s="24">
        <v>11</v>
      </c>
      <c r="U178" s="24">
        <f>219+52</f>
        <v>271</v>
      </c>
      <c r="V178" s="25">
        <f>S178/U178</f>
        <v>0.33579335793357934</v>
      </c>
      <c r="W178" s="29" t="s">
        <v>103</v>
      </c>
      <c r="X178" s="27">
        <f>L178/F178/10</f>
        <v>1.353395061728395E-3</v>
      </c>
      <c r="Y178" s="27"/>
      <c r="Z178" s="28">
        <f t="shared" si="18"/>
        <v>35.752482811306344</v>
      </c>
      <c r="AA178" s="27">
        <f>P178/J178</f>
        <v>2.9054505536464303E-3</v>
      </c>
      <c r="AB178" s="27"/>
    </row>
    <row r="179" spans="1:28" ht="18.75" x14ac:dyDescent="0.3">
      <c r="A179" s="16" t="s">
        <v>367</v>
      </c>
      <c r="B179" s="16">
        <v>175</v>
      </c>
      <c r="C179" s="16" t="s">
        <v>377</v>
      </c>
      <c r="D179" s="16" t="s">
        <v>359</v>
      </c>
      <c r="E179" s="16" t="s">
        <v>333</v>
      </c>
      <c r="F179" s="16"/>
      <c r="G179" s="16"/>
      <c r="H179" s="16">
        <v>73.3</v>
      </c>
      <c r="I179" s="16">
        <v>1750</v>
      </c>
      <c r="J179" s="16"/>
      <c r="K179" s="16"/>
      <c r="L179" s="21"/>
      <c r="M179" s="21"/>
      <c r="N179" s="21">
        <v>0.23225694444444445</v>
      </c>
      <c r="O179" s="21"/>
      <c r="P179" s="22"/>
      <c r="Q179" s="21"/>
      <c r="R179" s="23">
        <f>N179</f>
        <v>0.23225694444444445</v>
      </c>
      <c r="S179" s="24"/>
      <c r="T179" s="24"/>
      <c r="U179" s="24"/>
      <c r="V179" s="25"/>
      <c r="W179" s="29"/>
      <c r="X179" s="27"/>
      <c r="Y179" s="27"/>
      <c r="Z179" s="28">
        <f t="shared" si="18"/>
        <v>13.149947675287786</v>
      </c>
      <c r="AA179" s="27"/>
      <c r="AB179" s="27" t="s">
        <v>369</v>
      </c>
    </row>
    <row r="180" spans="1:28" ht="18.75" x14ac:dyDescent="0.3">
      <c r="A180" s="16" t="s">
        <v>366</v>
      </c>
      <c r="B180" s="16">
        <v>176</v>
      </c>
      <c r="C180" s="16" t="s">
        <v>335</v>
      </c>
      <c r="D180" s="16" t="s">
        <v>332</v>
      </c>
      <c r="E180" s="16" t="s">
        <v>333</v>
      </c>
      <c r="F180" s="16"/>
      <c r="G180" s="16"/>
      <c r="H180" s="16">
        <v>67</v>
      </c>
      <c r="I180" s="16">
        <v>1770</v>
      </c>
      <c r="J180" s="16"/>
      <c r="K180" s="16"/>
      <c r="L180" s="21"/>
      <c r="M180" s="21"/>
      <c r="N180" s="21">
        <v>0.18402777777777779</v>
      </c>
      <c r="O180" s="21"/>
      <c r="P180" s="22"/>
      <c r="Q180" s="21"/>
      <c r="R180" s="23">
        <f>N180</f>
        <v>0.18402777777777779</v>
      </c>
      <c r="S180" s="24"/>
      <c r="T180" s="24"/>
      <c r="U180" s="24"/>
      <c r="V180" s="25"/>
      <c r="W180" s="29"/>
      <c r="X180" s="27"/>
      <c r="Y180" s="27"/>
      <c r="Z180" s="28">
        <f t="shared" si="18"/>
        <v>15.169811320754716</v>
      </c>
      <c r="AA180" s="27"/>
      <c r="AB180" s="27" t="s">
        <v>354</v>
      </c>
    </row>
    <row r="181" spans="1:28" ht="18.75" x14ac:dyDescent="0.3">
      <c r="A181" s="16" t="s">
        <v>368</v>
      </c>
      <c r="B181" s="16">
        <v>177</v>
      </c>
      <c r="C181" s="16" t="s">
        <v>356</v>
      </c>
      <c r="D181" s="16" t="s">
        <v>358</v>
      </c>
      <c r="E181" s="16" t="s">
        <v>134</v>
      </c>
      <c r="F181" s="16"/>
      <c r="G181" s="16"/>
      <c r="H181" s="16"/>
      <c r="I181" s="16"/>
      <c r="J181" s="16">
        <v>5</v>
      </c>
      <c r="K181" s="16"/>
      <c r="L181" s="21"/>
      <c r="M181" s="21"/>
      <c r="N181" s="21"/>
      <c r="O181" s="21"/>
      <c r="P181" s="22">
        <v>1.4247685185185184E-2</v>
      </c>
      <c r="Q181" s="21"/>
      <c r="R181" s="23">
        <f>P181</f>
        <v>1.4247685185185184E-2</v>
      </c>
      <c r="S181" s="24"/>
      <c r="T181" s="24"/>
      <c r="U181" s="24"/>
      <c r="V181" s="25"/>
      <c r="W181" s="29"/>
      <c r="X181" s="27"/>
      <c r="Y181" s="27"/>
      <c r="Z181" s="28"/>
      <c r="AA181" s="27">
        <f>P181/J181</f>
        <v>2.8495370370370367E-3</v>
      </c>
      <c r="AB181" s="27"/>
    </row>
    <row r="182" spans="1:28" ht="18.75" x14ac:dyDescent="0.3">
      <c r="A182" s="16" t="s">
        <v>357</v>
      </c>
      <c r="B182" s="16">
        <v>178</v>
      </c>
      <c r="C182" s="16" t="s">
        <v>9</v>
      </c>
      <c r="D182" s="16" t="s">
        <v>401</v>
      </c>
      <c r="E182" s="16" t="s">
        <v>134</v>
      </c>
      <c r="F182" s="16"/>
      <c r="G182" s="16"/>
      <c r="H182" s="16"/>
      <c r="I182" s="16"/>
      <c r="J182" s="16">
        <v>10</v>
      </c>
      <c r="K182" s="16"/>
      <c r="L182" s="21"/>
      <c r="M182" s="21"/>
      <c r="N182" s="21"/>
      <c r="O182" s="21"/>
      <c r="P182" s="22">
        <v>3.1053240740740742E-2</v>
      </c>
      <c r="Q182" s="21"/>
      <c r="R182" s="23">
        <f>P182</f>
        <v>3.1053240740740742E-2</v>
      </c>
      <c r="S182" s="24"/>
      <c r="T182" s="24"/>
      <c r="U182" s="24"/>
      <c r="V182" s="25"/>
      <c r="W182" s="29"/>
      <c r="X182" s="27"/>
      <c r="Y182" s="27"/>
      <c r="Z182" s="28"/>
      <c r="AA182" s="27">
        <f>P182/J182</f>
        <v>3.1053240740740741E-3</v>
      </c>
      <c r="AB182" s="27" t="s">
        <v>365</v>
      </c>
    </row>
    <row r="183" spans="1:28" ht="18.75" x14ac:dyDescent="0.3">
      <c r="A183" s="16" t="s">
        <v>378</v>
      </c>
      <c r="B183" s="16">
        <v>179</v>
      </c>
      <c r="C183" s="16" t="s">
        <v>349</v>
      </c>
      <c r="D183" s="16" t="s">
        <v>379</v>
      </c>
      <c r="E183" s="16" t="s">
        <v>258</v>
      </c>
      <c r="F183" s="16"/>
      <c r="G183" s="16"/>
      <c r="H183" s="16">
        <v>79</v>
      </c>
      <c r="I183" s="16">
        <v>1700</v>
      </c>
      <c r="J183" s="16"/>
      <c r="K183" s="16"/>
      <c r="L183" s="21"/>
      <c r="M183" s="21"/>
      <c r="N183" s="21">
        <v>0.16141203703703702</v>
      </c>
      <c r="O183" s="21"/>
      <c r="P183" s="22"/>
      <c r="Q183" s="21"/>
      <c r="R183" s="23">
        <f>N183</f>
        <v>0.16141203703703702</v>
      </c>
      <c r="S183" s="24"/>
      <c r="T183" s="24"/>
      <c r="U183" s="24">
        <v>1</v>
      </c>
      <c r="V183" s="25"/>
      <c r="W183" s="29"/>
      <c r="X183" s="27"/>
      <c r="Y183" s="27"/>
      <c r="Z183" s="28">
        <f>H183/(HOUR(N183)+MINUTE(N183)/60+SECOND(N183)/3600)</f>
        <v>20.392944213394522</v>
      </c>
      <c r="AA183" s="27"/>
      <c r="AB183" s="27" t="s">
        <v>350</v>
      </c>
    </row>
    <row r="184" spans="1:28" ht="18.75" x14ac:dyDescent="0.3">
      <c r="A184" s="16" t="s">
        <v>371</v>
      </c>
      <c r="B184" s="16">
        <v>180</v>
      </c>
      <c r="C184" s="16" t="s">
        <v>360</v>
      </c>
      <c r="D184" s="16" t="s">
        <v>361</v>
      </c>
      <c r="E184" s="16" t="s">
        <v>362</v>
      </c>
      <c r="F184" s="16">
        <v>0.8</v>
      </c>
      <c r="G184" s="16"/>
      <c r="H184" s="16">
        <v>21</v>
      </c>
      <c r="I184" s="16"/>
      <c r="J184" s="16">
        <v>5.0999999999999996</v>
      </c>
      <c r="K184" s="16"/>
      <c r="L184" s="21">
        <v>1.2673611111111109E-2</v>
      </c>
      <c r="M184" s="21">
        <v>1.7939814814814815E-3</v>
      </c>
      <c r="N184" s="21">
        <v>2.4999999999999998E-2</v>
      </c>
      <c r="O184" s="21">
        <v>6.3657407407407402E-4</v>
      </c>
      <c r="P184" s="22">
        <v>1.545138888888889E-2</v>
      </c>
      <c r="Q184" s="21"/>
      <c r="R184" s="23">
        <v>5.5555555555555552E-2</v>
      </c>
      <c r="S184" s="24">
        <v>1</v>
      </c>
      <c r="T184" s="24">
        <v>1</v>
      </c>
      <c r="U184" s="24">
        <v>3</v>
      </c>
      <c r="V184" s="25">
        <f>S184/U184</f>
        <v>0.33333333333333331</v>
      </c>
      <c r="W184" s="29"/>
      <c r="X184" s="27">
        <f>L184/F184/10</f>
        <v>1.5842013888888885E-3</v>
      </c>
      <c r="Y184" s="27"/>
      <c r="Z184" s="28">
        <f>H184/(HOUR(N184)+MINUTE(N184)/60+SECOND(N184)/3600)</f>
        <v>35</v>
      </c>
      <c r="AA184" s="27">
        <f>P184/J184</f>
        <v>3.0296840958605668E-3</v>
      </c>
      <c r="AB184" s="27"/>
    </row>
    <row r="185" spans="1:28" ht="18.75" x14ac:dyDescent="0.3">
      <c r="A185" s="16" t="s">
        <v>370</v>
      </c>
      <c r="B185" s="16">
        <v>181</v>
      </c>
      <c r="C185" s="16" t="s">
        <v>97</v>
      </c>
      <c r="D185" s="16" t="s">
        <v>245</v>
      </c>
      <c r="E185" s="16" t="s">
        <v>113</v>
      </c>
      <c r="F185" s="16">
        <v>0.4</v>
      </c>
      <c r="G185" s="16"/>
      <c r="H185" s="16">
        <v>20</v>
      </c>
      <c r="I185" s="16"/>
      <c r="J185" s="16">
        <v>5</v>
      </c>
      <c r="K185" s="16"/>
      <c r="L185" s="21">
        <v>5.0694444444444441E-3</v>
      </c>
      <c r="M185" s="21">
        <v>1.8171296296296297E-3</v>
      </c>
      <c r="N185" s="21">
        <v>2.3912037037037034E-2</v>
      </c>
      <c r="O185" s="21">
        <v>7.7546296296296304E-4</v>
      </c>
      <c r="P185" s="22">
        <v>1.5902777777777776E-2</v>
      </c>
      <c r="Q185" s="21"/>
      <c r="R185" s="23">
        <v>4.7453703703703699E-2</v>
      </c>
      <c r="S185" s="24">
        <v>145</v>
      </c>
      <c r="T185" s="24">
        <v>13</v>
      </c>
      <c r="U185" s="24">
        <v>381</v>
      </c>
      <c r="V185" s="25">
        <f>S185/U185</f>
        <v>0.38057742782152232</v>
      </c>
      <c r="W185" s="29"/>
      <c r="X185" s="27">
        <f>L185/F185/10</f>
        <v>1.267361111111111E-3</v>
      </c>
      <c r="Y185" s="27"/>
      <c r="Z185" s="28">
        <f>H185/(HOUR(N185)+MINUTE(N185)/60+SECOND(N185)/3600)</f>
        <v>34.849951597289447</v>
      </c>
      <c r="AA185" s="27">
        <f>P185/J185</f>
        <v>3.1805555555555554E-3</v>
      </c>
      <c r="AB185" s="27"/>
    </row>
    <row r="186" spans="1:28" ht="18.75" x14ac:dyDescent="0.3">
      <c r="A186" s="16" t="s">
        <v>355</v>
      </c>
      <c r="B186" s="16">
        <v>182</v>
      </c>
      <c r="C186" s="16" t="s">
        <v>100</v>
      </c>
      <c r="D186" s="16" t="s">
        <v>363</v>
      </c>
      <c r="E186" s="16" t="s">
        <v>90</v>
      </c>
      <c r="F186" s="16">
        <v>1.5</v>
      </c>
      <c r="G186" s="16"/>
      <c r="H186" s="16">
        <v>39</v>
      </c>
      <c r="I186" s="16"/>
      <c r="J186" s="16">
        <v>12</v>
      </c>
      <c r="K186" s="16"/>
      <c r="L186" s="21">
        <v>2.028935185185185E-2</v>
      </c>
      <c r="M186" s="21">
        <v>1.6666666666666668E-3</v>
      </c>
      <c r="N186" s="21">
        <v>4.4733796296296292E-2</v>
      </c>
      <c r="O186" s="21">
        <v>1.0648148148148147E-3</v>
      </c>
      <c r="P186" s="22">
        <v>4.1608796296296297E-2</v>
      </c>
      <c r="Q186" s="21"/>
      <c r="R186" s="23">
        <v>0.10936342592592592</v>
      </c>
      <c r="S186" s="24">
        <v>56</v>
      </c>
      <c r="T186" s="24">
        <v>4</v>
      </c>
      <c r="U186" s="24">
        <v>124</v>
      </c>
      <c r="V186" s="25">
        <f>S186/U186</f>
        <v>0.45161290322580644</v>
      </c>
      <c r="W186" s="29"/>
      <c r="X186" s="27">
        <f>L186/F186/10</f>
        <v>1.3526234567901234E-3</v>
      </c>
      <c r="Y186" s="27"/>
      <c r="Z186" s="28">
        <f>H186/(HOUR(N186)+MINUTE(N186)/60+SECOND(N186)/3600)</f>
        <v>36.326002587322122</v>
      </c>
      <c r="AA186" s="27">
        <f>P186/J186</f>
        <v>3.4673996913580246E-3</v>
      </c>
      <c r="AB186" s="27" t="s">
        <v>364</v>
      </c>
    </row>
    <row r="187" spans="1:28" ht="18.75" x14ac:dyDescent="0.3">
      <c r="A187" s="16" t="s">
        <v>380</v>
      </c>
      <c r="B187" s="16">
        <v>183</v>
      </c>
      <c r="C187" s="16" t="s">
        <v>381</v>
      </c>
      <c r="D187" s="16" t="s">
        <v>382</v>
      </c>
      <c r="E187" s="16" t="s">
        <v>234</v>
      </c>
      <c r="F187" s="16"/>
      <c r="G187" s="16">
        <v>5</v>
      </c>
      <c r="H187" s="16">
        <v>35</v>
      </c>
      <c r="I187" s="16"/>
      <c r="J187" s="16">
        <v>5</v>
      </c>
      <c r="K187" s="16"/>
      <c r="L187" s="21">
        <v>1.5081018518518516E-2</v>
      </c>
      <c r="M187" s="21">
        <v>1.0300925925925926E-3</v>
      </c>
      <c r="N187" s="21">
        <v>4.9340277777777775E-2</v>
      </c>
      <c r="O187" s="21">
        <v>6.2500000000000001E-4</v>
      </c>
      <c r="P187" s="22">
        <v>1.5347222222222222E-2</v>
      </c>
      <c r="Q187" s="21"/>
      <c r="R187" s="23">
        <v>8.1423611111111113E-2</v>
      </c>
      <c r="S187" s="24">
        <v>90</v>
      </c>
      <c r="T187" s="24">
        <v>5</v>
      </c>
      <c r="U187" s="24">
        <v>125</v>
      </c>
      <c r="V187" s="25">
        <f>S187/U187</f>
        <v>0.72</v>
      </c>
      <c r="W187" s="29"/>
      <c r="X187" s="27"/>
      <c r="Y187" s="27">
        <f>L187/G187</f>
        <v>3.0162037037037032E-3</v>
      </c>
      <c r="Z187" s="28">
        <f>H187/(HOUR(N187)+MINUTE(N187)/60+SECOND(N187)/3600)</f>
        <v>29.55665024630542</v>
      </c>
      <c r="AA187" s="27">
        <f>P187/J187</f>
        <v>3.0694444444444445E-3</v>
      </c>
      <c r="AB187" s="27" t="s">
        <v>383</v>
      </c>
    </row>
    <row r="188" spans="1:28" ht="18.75" x14ac:dyDescent="0.3">
      <c r="A188" s="16" t="s">
        <v>374</v>
      </c>
      <c r="B188" s="16">
        <v>184</v>
      </c>
      <c r="C188" s="16" t="s">
        <v>373</v>
      </c>
      <c r="D188" s="16" t="s">
        <v>372</v>
      </c>
      <c r="E188" s="16" t="s">
        <v>258</v>
      </c>
      <c r="F188" s="16"/>
      <c r="G188" s="16"/>
      <c r="H188" s="16">
        <v>125</v>
      </c>
      <c r="I188" s="16">
        <v>1400</v>
      </c>
      <c r="J188" s="16"/>
      <c r="K188" s="16"/>
      <c r="L188" s="21"/>
      <c r="M188" s="21"/>
      <c r="N188" s="21"/>
      <c r="O188" s="21"/>
      <c r="P188" s="22"/>
      <c r="Q188" s="21"/>
      <c r="R188" s="23"/>
      <c r="S188" s="24"/>
      <c r="T188" s="24"/>
      <c r="U188" s="24"/>
      <c r="V188" s="25"/>
      <c r="W188" s="29"/>
      <c r="X188" s="27"/>
      <c r="Y188" s="27"/>
      <c r="Z188" s="28"/>
      <c r="AA188" s="27"/>
      <c r="AB188" s="27"/>
    </row>
    <row r="189" spans="1:28" ht="18.75" x14ac:dyDescent="0.3">
      <c r="A189" s="16" t="s">
        <v>386</v>
      </c>
      <c r="B189" s="16">
        <v>185</v>
      </c>
      <c r="C189" s="16" t="s">
        <v>106</v>
      </c>
      <c r="D189" s="16" t="s">
        <v>108</v>
      </c>
      <c r="E189" s="16" t="s">
        <v>90</v>
      </c>
      <c r="F189" s="16">
        <v>1.55</v>
      </c>
      <c r="G189" s="16"/>
      <c r="H189" s="16">
        <v>40.5</v>
      </c>
      <c r="I189" s="16"/>
      <c r="J189" s="16">
        <v>10</v>
      </c>
      <c r="K189" s="16"/>
      <c r="L189" s="21">
        <v>2.3182870370370371E-2</v>
      </c>
      <c r="M189" s="21">
        <v>1.6087962962962963E-3</v>
      </c>
      <c r="N189" s="21">
        <v>4.9317129629629634E-2</v>
      </c>
      <c r="O189" s="21">
        <v>9.3750000000000007E-4</v>
      </c>
      <c r="P189" s="22">
        <v>3.2916666666666664E-2</v>
      </c>
      <c r="Q189" s="21"/>
      <c r="R189" s="23">
        <v>0.10796296296296297</v>
      </c>
      <c r="S189" s="24">
        <v>102</v>
      </c>
      <c r="T189" s="24">
        <v>9</v>
      </c>
      <c r="U189" s="24">
        <v>276</v>
      </c>
      <c r="V189" s="25">
        <f>S189/U189</f>
        <v>0.36956521739130432</v>
      </c>
      <c r="W189" s="29" t="s">
        <v>122</v>
      </c>
      <c r="X189" s="27">
        <f>L189/F189/10</f>
        <v>1.4956690561529272E-3</v>
      </c>
      <c r="Y189" s="27"/>
      <c r="Z189" s="28">
        <f>H189/(HOUR(N189)+MINUTE(N189)/60+SECOND(N189)/3600)</f>
        <v>34.217319877962915</v>
      </c>
      <c r="AA189" s="27">
        <f>P189/J189</f>
        <v>3.2916666666666663E-3</v>
      </c>
      <c r="AB189" s="27" t="s">
        <v>387</v>
      </c>
    </row>
    <row r="190" spans="1:28" ht="18.75" x14ac:dyDescent="0.3">
      <c r="A190" s="16" t="s">
        <v>375</v>
      </c>
      <c r="B190" s="16">
        <v>186</v>
      </c>
      <c r="C190" s="16" t="s">
        <v>384</v>
      </c>
      <c r="D190" s="16" t="s">
        <v>385</v>
      </c>
      <c r="E190" s="16" t="s">
        <v>90</v>
      </c>
      <c r="F190" s="16">
        <v>1.4</v>
      </c>
      <c r="G190" s="16"/>
      <c r="H190" s="16">
        <v>37</v>
      </c>
      <c r="I190" s="16"/>
      <c r="J190" s="16">
        <v>11</v>
      </c>
      <c r="K190" s="16"/>
      <c r="L190" s="21">
        <v>1.8831018518518518E-2</v>
      </c>
      <c r="M190" s="21">
        <v>1.8055555555555557E-3</v>
      </c>
      <c r="N190" s="21">
        <v>4.2337962962962966E-2</v>
      </c>
      <c r="O190" s="21">
        <v>1.3078703703703705E-3</v>
      </c>
      <c r="P190" s="22">
        <v>3.394675925925926E-2</v>
      </c>
      <c r="Q190" s="21"/>
      <c r="R190" s="23">
        <v>9.8217592592592592E-2</v>
      </c>
      <c r="S190" s="24">
        <v>37</v>
      </c>
      <c r="T190" s="24">
        <v>4</v>
      </c>
      <c r="U190" s="24">
        <v>137</v>
      </c>
      <c r="V190" s="25">
        <f>S190/U190</f>
        <v>0.27007299270072993</v>
      </c>
      <c r="W190" s="39" t="s">
        <v>388</v>
      </c>
      <c r="X190" s="27">
        <f>L190/F190/10</f>
        <v>1.3450727513227513E-3</v>
      </c>
      <c r="Y190" s="27"/>
      <c r="Z190" s="28">
        <f>H190/(HOUR(N190)+MINUTE(N190)/60+SECOND(N190)/3600)</f>
        <v>36.413340623291411</v>
      </c>
      <c r="AA190" s="27">
        <f>P190/J190</f>
        <v>3.0860690235690238E-3</v>
      </c>
      <c r="AB190" s="27" t="s">
        <v>389</v>
      </c>
    </row>
    <row r="191" spans="1:28" ht="18.75" x14ac:dyDescent="0.3">
      <c r="A191" s="16" t="s">
        <v>392</v>
      </c>
      <c r="B191" s="16">
        <v>187</v>
      </c>
      <c r="C191" s="16" t="s">
        <v>377</v>
      </c>
      <c r="D191" s="16" t="s">
        <v>376</v>
      </c>
      <c r="E191" s="16" t="s">
        <v>333</v>
      </c>
      <c r="F191" s="16"/>
      <c r="G191" s="16"/>
      <c r="H191" s="16">
        <v>103.53</v>
      </c>
      <c r="I191" s="16">
        <v>2340</v>
      </c>
      <c r="J191" s="16"/>
      <c r="K191" s="16"/>
      <c r="L191" s="21"/>
      <c r="M191" s="21"/>
      <c r="N191" s="21">
        <v>0.31802083333333336</v>
      </c>
      <c r="O191" s="21"/>
      <c r="P191" s="22"/>
      <c r="Q191" s="21"/>
      <c r="R191" s="23">
        <f>N191</f>
        <v>0.31802083333333336</v>
      </c>
      <c r="S191" s="24"/>
      <c r="T191" s="24"/>
      <c r="U191" s="24"/>
      <c r="V191" s="25"/>
      <c r="W191" s="29"/>
      <c r="X191" s="27"/>
      <c r="Y191" s="27"/>
      <c r="Z191" s="28">
        <f>H191/(HOUR(N191)+MINUTE(N191)/60+SECOND(N191)/3600)</f>
        <v>13.564362921716345</v>
      </c>
      <c r="AA191" s="27"/>
      <c r="AB191" s="27" t="s">
        <v>396</v>
      </c>
    </row>
    <row r="192" spans="1:28" ht="18.75" x14ac:dyDescent="0.3">
      <c r="A192" s="16" t="s">
        <v>400</v>
      </c>
      <c r="B192" s="16">
        <v>188</v>
      </c>
      <c r="C192" s="16" t="s">
        <v>397</v>
      </c>
      <c r="D192" s="16" t="s">
        <v>398</v>
      </c>
      <c r="E192" s="16" t="s">
        <v>333</v>
      </c>
      <c r="F192" s="16"/>
      <c r="G192" s="16"/>
      <c r="H192" s="16">
        <v>57.05</v>
      </c>
      <c r="I192" s="16">
        <v>1280</v>
      </c>
      <c r="J192" s="16"/>
      <c r="K192" s="16"/>
      <c r="L192" s="21"/>
      <c r="M192" s="21"/>
      <c r="N192" s="21">
        <v>0.17457175925925927</v>
      </c>
      <c r="O192" s="21"/>
      <c r="P192" s="22"/>
      <c r="Q192" s="21"/>
      <c r="R192" s="23">
        <f>N192</f>
        <v>0.17457175925925927</v>
      </c>
      <c r="S192" s="24"/>
      <c r="T192" s="24"/>
      <c r="U192" s="24"/>
      <c r="V192" s="25"/>
      <c r="W192" s="29"/>
      <c r="X192" s="27"/>
      <c r="Y192" s="27"/>
      <c r="Z192" s="28">
        <f>H192/(HOUR(N192)+MINUTE(N192)/60+SECOND(N192)/3600)</f>
        <v>13.616654511701915</v>
      </c>
      <c r="AA192" s="27"/>
      <c r="AB192" s="27" t="s">
        <v>399</v>
      </c>
    </row>
    <row r="193" spans="1:28" ht="18.75" x14ac:dyDescent="0.3">
      <c r="A193" s="16" t="s">
        <v>393</v>
      </c>
      <c r="B193" s="16">
        <v>189</v>
      </c>
      <c r="C193" s="16" t="s">
        <v>335</v>
      </c>
      <c r="D193" s="16" t="s">
        <v>394</v>
      </c>
      <c r="E193" s="16" t="s">
        <v>333</v>
      </c>
      <c r="F193" s="16"/>
      <c r="G193" s="16"/>
      <c r="H193" s="16">
        <v>93.73</v>
      </c>
      <c r="I193" s="16">
        <v>1990</v>
      </c>
      <c r="J193" s="16"/>
      <c r="K193" s="16"/>
      <c r="L193" s="21"/>
      <c r="M193" s="21"/>
      <c r="N193" s="21">
        <v>0.25506944444444446</v>
      </c>
      <c r="O193" s="21"/>
      <c r="P193" s="22"/>
      <c r="Q193" s="21"/>
      <c r="R193" s="23">
        <f>N193</f>
        <v>0.25506944444444446</v>
      </c>
      <c r="S193" s="24"/>
      <c r="T193" s="24"/>
      <c r="U193" s="24"/>
      <c r="V193" s="25"/>
      <c r="W193" s="29"/>
      <c r="X193" s="27"/>
      <c r="Y193" s="27"/>
      <c r="Z193" s="28">
        <f>H193/(HOUR(N193)+MINUTE(N193)/60+SECOND(N193)/3600)</f>
        <v>15.311189763136403</v>
      </c>
      <c r="AA193" s="27"/>
      <c r="AB193" s="27" t="s">
        <v>395</v>
      </c>
    </row>
    <row r="194" spans="1:28" ht="18.75" x14ac:dyDescent="0.3">
      <c r="A194" s="16" t="s">
        <v>390</v>
      </c>
      <c r="B194" s="16">
        <v>190</v>
      </c>
      <c r="C194" s="16" t="s">
        <v>9</v>
      </c>
      <c r="D194" s="16" t="s">
        <v>33</v>
      </c>
      <c r="E194" s="16" t="s">
        <v>134</v>
      </c>
      <c r="F194" s="16"/>
      <c r="G194" s="16"/>
      <c r="H194" s="16"/>
      <c r="I194" s="16"/>
      <c r="J194" s="16">
        <v>10</v>
      </c>
      <c r="K194" s="16"/>
      <c r="L194" s="21"/>
      <c r="M194" s="21"/>
      <c r="N194" s="21"/>
      <c r="O194" s="21"/>
      <c r="P194" s="22">
        <v>3.050925925925926E-2</v>
      </c>
      <c r="Q194" s="21"/>
      <c r="R194" s="23">
        <f>P194</f>
        <v>3.050925925925926E-2</v>
      </c>
      <c r="S194" s="24">
        <v>56</v>
      </c>
      <c r="T194" s="24">
        <v>7</v>
      </c>
      <c r="U194" s="24">
        <v>129</v>
      </c>
      <c r="V194" s="25">
        <f t="shared" ref="V194:V195" si="19">S194/U194</f>
        <v>0.43410852713178294</v>
      </c>
      <c r="W194" s="29" t="s">
        <v>19</v>
      </c>
      <c r="X194" s="27"/>
      <c r="Y194" s="27"/>
      <c r="Z194" s="28"/>
      <c r="AA194" s="27">
        <f>P194/J194</f>
        <v>3.0509259259259261E-3</v>
      </c>
      <c r="AB194" s="27" t="s">
        <v>391</v>
      </c>
    </row>
    <row r="195" spans="1:28" ht="18.75" x14ac:dyDescent="0.3">
      <c r="A195" s="16" t="s">
        <v>403</v>
      </c>
      <c r="B195" s="16">
        <v>191</v>
      </c>
      <c r="C195" s="16" t="s">
        <v>100</v>
      </c>
      <c r="D195" s="16" t="s">
        <v>101</v>
      </c>
      <c r="E195" s="16" t="s">
        <v>113</v>
      </c>
      <c r="F195" s="16">
        <v>0.4</v>
      </c>
      <c r="G195" s="16"/>
      <c r="H195" s="16">
        <v>20</v>
      </c>
      <c r="I195" s="16"/>
      <c r="J195" s="16">
        <v>5</v>
      </c>
      <c r="K195" s="16"/>
      <c r="L195" s="21">
        <v>5.3819444444444453E-3</v>
      </c>
      <c r="M195" s="21">
        <v>1.5624999999999999E-3</v>
      </c>
      <c r="N195" s="21">
        <v>2.1898148148148149E-2</v>
      </c>
      <c r="O195" s="21">
        <v>1.0069444444444444E-3</v>
      </c>
      <c r="P195" s="22">
        <v>1.5532407407407406E-2</v>
      </c>
      <c r="Q195" s="21"/>
      <c r="R195" s="23">
        <v>4.5405092592592594E-2</v>
      </c>
      <c r="S195" s="24">
        <v>66</v>
      </c>
      <c r="T195" s="24"/>
      <c r="U195" s="24">
        <v>375</v>
      </c>
      <c r="V195" s="25">
        <f t="shared" si="19"/>
        <v>0.17599999999999999</v>
      </c>
      <c r="W195" s="29" t="s">
        <v>282</v>
      </c>
      <c r="X195" s="27">
        <f>L195/F195/10</f>
        <v>1.3454861111111111E-3</v>
      </c>
      <c r="Y195" s="27"/>
      <c r="Z195" s="28">
        <f>H195/(HOUR(N195)+MINUTE(N195)/60+SECOND(N195)/3600)</f>
        <v>38.054968287526428</v>
      </c>
      <c r="AA195" s="27">
        <f t="shared" ref="AA195" si="20">P195/J195</f>
        <v>3.1064814814814813E-3</v>
      </c>
      <c r="AB195" s="27" t="s">
        <v>402</v>
      </c>
    </row>
    <row r="196" spans="1:28" ht="18.75" x14ac:dyDescent="0.3">
      <c r="A196" s="16" t="s">
        <v>404</v>
      </c>
      <c r="B196" s="16">
        <v>192</v>
      </c>
      <c r="C196" s="16" t="s">
        <v>405</v>
      </c>
      <c r="D196" s="16" t="s">
        <v>406</v>
      </c>
      <c r="E196" s="16" t="s">
        <v>113</v>
      </c>
      <c r="F196" s="16">
        <v>0.5</v>
      </c>
      <c r="G196" s="16"/>
      <c r="H196" s="16">
        <v>26</v>
      </c>
      <c r="I196" s="16"/>
      <c r="J196" s="16">
        <v>5</v>
      </c>
      <c r="K196" s="16"/>
      <c r="L196" s="21">
        <v>8.3449074074074085E-3</v>
      </c>
      <c r="M196" s="21">
        <v>1.0069444444444444E-3</v>
      </c>
      <c r="N196" s="21">
        <v>2.9803240740740741E-2</v>
      </c>
      <c r="O196" s="21">
        <v>7.6388888888888893E-4</v>
      </c>
      <c r="P196" s="22">
        <v>1.4918981481481483E-2</v>
      </c>
      <c r="Q196" s="21"/>
      <c r="R196" s="23">
        <v>5.4849537037037037E-2</v>
      </c>
      <c r="S196" s="24"/>
      <c r="T196" s="24"/>
      <c r="U196" s="24"/>
      <c r="V196" s="25" t="e">
        <f t="shared" ref="V196:V199" si="21">S196/U196</f>
        <v>#DIV/0!</v>
      </c>
      <c r="W196" s="29"/>
      <c r="X196" s="27">
        <f>L196/F196/10</f>
        <v>1.6689814814814818E-3</v>
      </c>
      <c r="Y196" s="27"/>
      <c r="Z196" s="28">
        <f>H196/(HOUR(N196)+MINUTE(N196)/60+SECOND(N196)/3600)</f>
        <v>36.349514563106801</v>
      </c>
      <c r="AA196" s="27">
        <f t="shared" ref="AA196:AA199" si="22">P196/J196</f>
        <v>2.9837962962962965E-3</v>
      </c>
      <c r="AB196" s="27" t="s">
        <v>407</v>
      </c>
    </row>
    <row r="197" spans="1:28" ht="18.75" x14ac:dyDescent="0.3">
      <c r="A197" s="16" t="s">
        <v>408</v>
      </c>
      <c r="B197" s="16">
        <v>193</v>
      </c>
      <c r="C197" s="16" t="s">
        <v>409</v>
      </c>
      <c r="D197" s="16" t="s">
        <v>410</v>
      </c>
      <c r="E197" s="16" t="s">
        <v>90</v>
      </c>
      <c r="F197" s="16">
        <v>1.5</v>
      </c>
      <c r="G197" s="16"/>
      <c r="H197" s="16">
        <v>45</v>
      </c>
      <c r="I197" s="16"/>
      <c r="J197" s="16">
        <v>11</v>
      </c>
      <c r="K197" s="16"/>
      <c r="L197" s="21">
        <v>1.9421296296296294E-2</v>
      </c>
      <c r="M197" s="21">
        <v>2.5115740740740741E-3</v>
      </c>
      <c r="N197" s="21">
        <v>5.0555555555555555E-2</v>
      </c>
      <c r="O197" s="21">
        <v>1.3078703703703705E-3</v>
      </c>
      <c r="P197" s="22">
        <v>3.4525462962962966E-2</v>
      </c>
      <c r="Q197" s="21"/>
      <c r="R197" s="23">
        <v>0.10835648148148147</v>
      </c>
      <c r="S197" s="24">
        <v>118</v>
      </c>
      <c r="T197" s="24">
        <v>9</v>
      </c>
      <c r="U197" s="24">
        <v>629</v>
      </c>
      <c r="V197" s="25">
        <f t="shared" si="21"/>
        <v>0.18759936406995231</v>
      </c>
      <c r="W197" s="29"/>
      <c r="X197" s="27">
        <f>L197/F197/10</f>
        <v>1.2947530864197529E-3</v>
      </c>
      <c r="Y197" s="27"/>
      <c r="Z197" s="28">
        <f>H197/(HOUR(N197)+MINUTE(N197)/60+SECOND(N197)/3600)</f>
        <v>37.087912087912088</v>
      </c>
      <c r="AA197" s="27">
        <f t="shared" si="22"/>
        <v>3.1386784511784516E-3</v>
      </c>
      <c r="AB197" s="27" t="s">
        <v>411</v>
      </c>
    </row>
    <row r="198" spans="1:28" ht="18.75" x14ac:dyDescent="0.3">
      <c r="A198" s="16" t="s">
        <v>412</v>
      </c>
      <c r="B198" s="16">
        <v>194</v>
      </c>
      <c r="C198" s="16" t="s">
        <v>97</v>
      </c>
      <c r="D198" s="16" t="s">
        <v>245</v>
      </c>
      <c r="E198" s="16" t="s">
        <v>90</v>
      </c>
      <c r="F198" s="16">
        <v>1.6</v>
      </c>
      <c r="G198" s="16"/>
      <c r="H198" s="16">
        <v>41.5</v>
      </c>
      <c r="I198" s="16"/>
      <c r="J198" s="16">
        <v>10</v>
      </c>
      <c r="K198" s="16"/>
      <c r="L198" s="21">
        <v>2.3287037037037037E-2</v>
      </c>
      <c r="M198" s="21">
        <v>1.6203703703703703E-3</v>
      </c>
      <c r="N198" s="21">
        <v>4.8946759259259259E-2</v>
      </c>
      <c r="O198" s="21">
        <v>1.0069444444444444E-3</v>
      </c>
      <c r="P198" s="22">
        <v>3.5023148148148144E-2</v>
      </c>
      <c r="Q198" s="21"/>
      <c r="R198" s="23">
        <v>0.10990740740740741</v>
      </c>
      <c r="S198" s="24">
        <v>115</v>
      </c>
      <c r="T198" s="24">
        <v>8</v>
      </c>
      <c r="U198" s="24">
        <v>279</v>
      </c>
      <c r="V198" s="25">
        <f t="shared" si="21"/>
        <v>0.41218637992831542</v>
      </c>
      <c r="W198" s="29"/>
      <c r="X198" s="27">
        <f>L198/F198/10</f>
        <v>1.4554398148148148E-3</v>
      </c>
      <c r="Y198" s="27"/>
      <c r="Z198" s="28">
        <f>H198/(HOUR(N198)+MINUTE(N198)/60+SECOND(N198)/3600)</f>
        <v>35.327500591156301</v>
      </c>
      <c r="AA198" s="27">
        <f t="shared" si="22"/>
        <v>3.5023148148148144E-3</v>
      </c>
      <c r="AB198" s="27" t="s">
        <v>413</v>
      </c>
    </row>
    <row r="199" spans="1:28" ht="18.75" x14ac:dyDescent="0.3">
      <c r="A199" s="16" t="s">
        <v>415</v>
      </c>
      <c r="B199" s="16">
        <v>195</v>
      </c>
      <c r="C199" s="16" t="s">
        <v>38</v>
      </c>
      <c r="D199" s="16" t="s">
        <v>62</v>
      </c>
      <c r="E199" s="16" t="s">
        <v>51</v>
      </c>
      <c r="F199" s="16"/>
      <c r="G199" s="16"/>
      <c r="H199" s="16"/>
      <c r="I199" s="16"/>
      <c r="J199" s="16">
        <v>21.1</v>
      </c>
      <c r="K199" s="16"/>
      <c r="L199" s="21"/>
      <c r="M199" s="21"/>
      <c r="N199" s="21"/>
      <c r="O199" s="21"/>
      <c r="P199" s="22">
        <v>6.8611111111111109E-2</v>
      </c>
      <c r="Q199" s="21"/>
      <c r="R199" s="23">
        <f>P199</f>
        <v>6.8611111111111109E-2</v>
      </c>
      <c r="S199" s="24">
        <v>230</v>
      </c>
      <c r="T199" s="24">
        <v>15</v>
      </c>
      <c r="U199" s="24">
        <v>1681</v>
      </c>
      <c r="V199" s="25">
        <f t="shared" si="21"/>
        <v>0.13682331945270673</v>
      </c>
      <c r="W199" s="29" t="s">
        <v>67</v>
      </c>
      <c r="X199" s="27"/>
      <c r="Y199" s="27"/>
      <c r="Z199" s="28"/>
      <c r="AA199" s="27">
        <f t="shared" si="22"/>
        <v>3.2517114270668771E-3</v>
      </c>
      <c r="AB199" s="27" t="s">
        <v>419</v>
      </c>
    </row>
    <row r="200" spans="1:28" ht="18.75" x14ac:dyDescent="0.3">
      <c r="A200" s="16" t="s">
        <v>420</v>
      </c>
      <c r="B200" s="16">
        <v>196</v>
      </c>
      <c r="C200" s="16" t="s">
        <v>9</v>
      </c>
      <c r="D200" s="16" t="s">
        <v>325</v>
      </c>
      <c r="E200" s="16" t="s">
        <v>258</v>
      </c>
      <c r="F200" s="16"/>
      <c r="G200" s="16"/>
      <c r="H200" s="16">
        <v>135</v>
      </c>
      <c r="I200" s="16">
        <v>710</v>
      </c>
      <c r="J200" s="16"/>
      <c r="K200" s="16"/>
      <c r="L200" s="21"/>
      <c r="M200" s="21"/>
      <c r="N200" s="21">
        <v>0.18958333333333333</v>
      </c>
      <c r="O200" s="21"/>
      <c r="P200" s="22"/>
      <c r="Q200" s="21"/>
      <c r="R200" s="23">
        <f>N200</f>
        <v>0.18958333333333333</v>
      </c>
      <c r="S200" s="24"/>
      <c r="T200" s="24"/>
      <c r="U200" s="24"/>
      <c r="V200" s="25"/>
      <c r="W200" s="38" t="s">
        <v>327</v>
      </c>
      <c r="X200" s="27"/>
      <c r="Y200" s="27"/>
      <c r="Z200" s="28">
        <f>H200/(HOUR(N200)+MINUTE(N200)/60+SECOND(N200)/3600)</f>
        <v>29.670329670329672</v>
      </c>
      <c r="AA200" s="27"/>
      <c r="AB200" s="27" t="s">
        <v>421</v>
      </c>
    </row>
    <row r="201" spans="1:28" ht="18.75" x14ac:dyDescent="0.3">
      <c r="A201" s="16" t="s">
        <v>418</v>
      </c>
      <c r="B201" s="16">
        <v>197</v>
      </c>
      <c r="C201" s="16" t="s">
        <v>25</v>
      </c>
      <c r="D201" s="16" t="s">
        <v>112</v>
      </c>
      <c r="E201" s="16" t="s">
        <v>90</v>
      </c>
      <c r="F201" s="16">
        <v>1.5</v>
      </c>
      <c r="G201" s="16"/>
      <c r="H201" s="16">
        <v>47.6</v>
      </c>
      <c r="I201" s="16"/>
      <c r="J201" s="16">
        <v>10</v>
      </c>
      <c r="K201" s="16"/>
      <c r="L201" s="21">
        <v>1.8784722222222223E-2</v>
      </c>
      <c r="M201" s="21">
        <v>1.4814814814814814E-3</v>
      </c>
      <c r="N201" s="21">
        <v>5.2314814814814814E-2</v>
      </c>
      <c r="O201" s="21">
        <v>1.4814814814814814E-3</v>
      </c>
      <c r="P201" s="22">
        <v>3.1944444444444449E-2</v>
      </c>
      <c r="Q201" s="21"/>
      <c r="R201" s="23">
        <v>0.10600694444444443</v>
      </c>
      <c r="S201" s="24">
        <v>82</v>
      </c>
      <c r="T201" s="24">
        <v>8</v>
      </c>
      <c r="U201" s="24">
        <v>337</v>
      </c>
      <c r="V201" s="25">
        <f t="shared" ref="V201" si="23">S201/U201</f>
        <v>0.24332344213649851</v>
      </c>
      <c r="W201" s="29" t="s">
        <v>27</v>
      </c>
      <c r="X201" s="27">
        <f>L201/F201/10</f>
        <v>1.252314814814815E-3</v>
      </c>
      <c r="Y201" s="27"/>
      <c r="Z201" s="28">
        <f>H201/(HOUR(N201)+MINUTE(N201)/60+SECOND(N201)/3600)</f>
        <v>37.911504424778762</v>
      </c>
      <c r="AA201" s="27">
        <f>P201/J201</f>
        <v>3.1944444444444451E-3</v>
      </c>
      <c r="AB201" s="27" t="s">
        <v>423</v>
      </c>
    </row>
    <row r="202" spans="1:28" ht="18.75" x14ac:dyDescent="0.3">
      <c r="A202" s="16" t="s">
        <v>417</v>
      </c>
      <c r="B202" s="16">
        <v>198</v>
      </c>
      <c r="C202" s="16" t="s">
        <v>373</v>
      </c>
      <c r="D202" s="16" t="s">
        <v>414</v>
      </c>
      <c r="E202" s="16" t="s">
        <v>90</v>
      </c>
      <c r="F202" s="16"/>
      <c r="G202" s="16"/>
      <c r="H202" s="16"/>
      <c r="I202" s="16"/>
      <c r="J202" s="16"/>
      <c r="K202" s="16"/>
      <c r="L202" s="21"/>
      <c r="M202" s="21"/>
      <c r="N202" s="21"/>
      <c r="O202" s="21"/>
      <c r="P202" s="22"/>
      <c r="Q202" s="21"/>
      <c r="R202" s="23"/>
      <c r="S202" s="24"/>
      <c r="T202" s="24"/>
      <c r="U202" s="24"/>
      <c r="V202" s="25"/>
      <c r="W202" s="29"/>
      <c r="X202" s="27"/>
      <c r="Y202" s="27"/>
      <c r="Z202" s="28"/>
      <c r="AA202" s="27"/>
      <c r="AB202" s="27"/>
    </row>
    <row r="203" spans="1:28" ht="18.75" x14ac:dyDescent="0.3">
      <c r="A203" s="16" t="s">
        <v>416</v>
      </c>
      <c r="B203" s="16">
        <v>199</v>
      </c>
      <c r="C203" s="16" t="s">
        <v>188</v>
      </c>
      <c r="D203" s="16" t="s">
        <v>189</v>
      </c>
      <c r="E203" s="16" t="s">
        <v>326</v>
      </c>
      <c r="F203" s="16"/>
      <c r="G203" s="16"/>
      <c r="H203" s="16">
        <v>165</v>
      </c>
      <c r="I203" s="16"/>
      <c r="J203" s="16"/>
      <c r="K203" s="16"/>
      <c r="L203" s="21"/>
      <c r="M203" s="21"/>
      <c r="N203" s="21"/>
      <c r="O203" s="21"/>
      <c r="P203" s="22"/>
      <c r="Q203" s="21"/>
      <c r="R203" s="23"/>
      <c r="S203" s="24"/>
      <c r="T203" s="24"/>
      <c r="U203" s="24"/>
      <c r="V203" s="25"/>
      <c r="W203" s="29"/>
      <c r="X203" s="27"/>
      <c r="Y203" s="27"/>
      <c r="Z203" s="28"/>
      <c r="AA203" s="27"/>
      <c r="AB203" s="27"/>
    </row>
    <row r="204" spans="1:28" ht="18.75" x14ac:dyDescent="0.3">
      <c r="A204" s="16" t="s">
        <v>424</v>
      </c>
      <c r="B204" s="16">
        <v>200</v>
      </c>
      <c r="C204" s="16" t="s">
        <v>25</v>
      </c>
      <c r="D204" s="16" t="s">
        <v>35</v>
      </c>
      <c r="E204" s="16" t="s">
        <v>51</v>
      </c>
      <c r="F204" s="16"/>
      <c r="G204" s="16"/>
      <c r="H204" s="16"/>
      <c r="I204" s="16"/>
      <c r="J204" s="16">
        <v>21.1</v>
      </c>
      <c r="K204" s="16"/>
      <c r="L204" s="21"/>
      <c r="M204" s="21"/>
      <c r="N204" s="21"/>
      <c r="O204" s="21"/>
      <c r="P204" s="22"/>
      <c r="Q204" s="21"/>
      <c r="R204" s="23"/>
      <c r="S204" s="24"/>
      <c r="T204" s="24"/>
      <c r="U204" s="24"/>
      <c r="V204" s="25"/>
      <c r="W204" s="29" t="s">
        <v>27</v>
      </c>
      <c r="X204" s="27"/>
      <c r="Y204" s="27"/>
      <c r="Z204" s="28"/>
      <c r="AA204" s="27">
        <f>P204/J204</f>
        <v>0</v>
      </c>
      <c r="AB204" s="27" t="s">
        <v>330</v>
      </c>
    </row>
  </sheetData>
  <autoFilter ref="A4:AA204" xr:uid="{00000000-0009-0000-0000-000000000000}">
    <sortState xmlns:xlrd2="http://schemas.microsoft.com/office/spreadsheetml/2017/richdata2" ref="A5:X140">
      <sortCondition ref="A4:A140"/>
    </sortState>
  </autoFilter>
  <hyperlinks>
    <hyperlink ref="W90" r:id="rId1" xr:uid="{00000000-0004-0000-0000-000000000000}"/>
    <hyperlink ref="W78" r:id="rId2" xr:uid="{00000000-0004-0000-0000-000001000000}"/>
    <hyperlink ref="W75" r:id="rId3" xr:uid="{00000000-0004-0000-0000-000002000000}"/>
    <hyperlink ref="W67" r:id="rId4" xr:uid="{00000000-0004-0000-0000-000003000000}"/>
    <hyperlink ref="W56" r:id="rId5" xr:uid="{00000000-0004-0000-0000-000004000000}"/>
    <hyperlink ref="W25" r:id="rId6" xr:uid="{00000000-0004-0000-0000-000005000000}"/>
    <hyperlink ref="W29" r:id="rId7" xr:uid="{00000000-0004-0000-0000-000006000000}"/>
    <hyperlink ref="W33" r:id="rId8" xr:uid="{00000000-0004-0000-0000-000007000000}"/>
    <hyperlink ref="W36" r:id="rId9" xr:uid="{00000000-0004-0000-0000-000008000000}"/>
    <hyperlink ref="W41" r:id="rId10" xr:uid="{00000000-0004-0000-0000-000009000000}"/>
    <hyperlink ref="W51" r:id="rId11" xr:uid="{00000000-0004-0000-0000-00000A000000}"/>
    <hyperlink ref="W60" r:id="rId12" xr:uid="{00000000-0004-0000-0000-00000B000000}"/>
    <hyperlink ref="W30" r:id="rId13" xr:uid="{00000000-0004-0000-0000-00000C000000}"/>
    <hyperlink ref="W77" r:id="rId14" xr:uid="{00000000-0004-0000-0000-00000D000000}"/>
    <hyperlink ref="W35" r:id="rId15" xr:uid="{00000000-0004-0000-0000-00000E000000}"/>
    <hyperlink ref="W39" r:id="rId16" xr:uid="{00000000-0004-0000-0000-00000F000000}"/>
    <hyperlink ref="W50" r:id="rId17" xr:uid="{00000000-0004-0000-0000-000010000000}"/>
    <hyperlink ref="W69" r:id="rId18" xr:uid="{00000000-0004-0000-0000-000011000000}"/>
    <hyperlink ref="W45" r:id="rId19" xr:uid="{00000000-0004-0000-0000-000012000000}"/>
    <hyperlink ref="W65" r:id="rId20" xr:uid="{00000000-0004-0000-0000-000013000000}"/>
    <hyperlink ref="W31" r:id="rId21" xr:uid="{00000000-0004-0000-0000-000014000000}"/>
    <hyperlink ref="W34" r:id="rId22" xr:uid="{00000000-0004-0000-0000-000015000000}"/>
    <hyperlink ref="W47" r:id="rId23" xr:uid="{00000000-0004-0000-0000-000016000000}"/>
    <hyperlink ref="W58" r:id="rId24" xr:uid="{00000000-0004-0000-0000-000017000000}"/>
    <hyperlink ref="W98" r:id="rId25" xr:uid="{00000000-0004-0000-0000-000018000000}"/>
    <hyperlink ref="W37" r:id="rId26" xr:uid="{00000000-0004-0000-0000-000019000000}"/>
    <hyperlink ref="W38" r:id="rId27" xr:uid="{00000000-0004-0000-0000-00001A000000}"/>
    <hyperlink ref="W85" r:id="rId28" xr:uid="{00000000-0004-0000-0000-00001B000000}"/>
    <hyperlink ref="W43" r:id="rId29" xr:uid="{00000000-0004-0000-0000-00001C000000}"/>
    <hyperlink ref="W54" r:id="rId30" xr:uid="{00000000-0004-0000-0000-00001D000000}"/>
    <hyperlink ref="W72" r:id="rId31" xr:uid="{00000000-0004-0000-0000-00001E000000}"/>
    <hyperlink ref="W93" r:id="rId32" xr:uid="{00000000-0004-0000-0000-00001F000000}"/>
    <hyperlink ref="W87" r:id="rId33" xr:uid="{00000000-0004-0000-0000-000020000000}"/>
    <hyperlink ref="W14" r:id="rId34" xr:uid="{00000000-0004-0000-0000-000021000000}"/>
    <hyperlink ref="W15" r:id="rId35" xr:uid="{00000000-0004-0000-0000-000022000000}"/>
    <hyperlink ref="W16" r:id="rId36" xr:uid="{00000000-0004-0000-0000-000023000000}"/>
    <hyperlink ref="W17" r:id="rId37" xr:uid="{00000000-0004-0000-0000-000024000000}"/>
    <hyperlink ref="W18" r:id="rId38" xr:uid="{00000000-0004-0000-0000-000025000000}"/>
    <hyperlink ref="W19" r:id="rId39" xr:uid="{00000000-0004-0000-0000-000026000000}"/>
    <hyperlink ref="W20" r:id="rId40" xr:uid="{00000000-0004-0000-0000-000027000000}"/>
    <hyperlink ref="W21" r:id="rId41" xr:uid="{00000000-0004-0000-0000-000028000000}"/>
    <hyperlink ref="W91" r:id="rId42" xr:uid="{00000000-0004-0000-0000-000029000000}"/>
    <hyperlink ref="W80" r:id="rId43" xr:uid="{00000000-0004-0000-0000-00002A000000}"/>
    <hyperlink ref="W81" r:id="rId44" xr:uid="{00000000-0004-0000-0000-00002B000000}"/>
    <hyperlink ref="W92" r:id="rId45" xr:uid="{00000000-0004-0000-0000-00002C000000}"/>
    <hyperlink ref="W82" r:id="rId46" xr:uid="{00000000-0004-0000-0000-00002D000000}"/>
    <hyperlink ref="W97" r:id="rId47" xr:uid="{00000000-0004-0000-0000-00002E000000}"/>
    <hyperlink ref="W96" r:id="rId48" xr:uid="{00000000-0004-0000-0000-00002F000000}"/>
    <hyperlink ref="W46" r:id="rId49" xr:uid="{00000000-0004-0000-0000-000030000000}"/>
    <hyperlink ref="W57" r:id="rId50" xr:uid="{00000000-0004-0000-0000-000031000000}"/>
    <hyperlink ref="W74" r:id="rId51" xr:uid="{00000000-0004-0000-0000-000032000000}"/>
    <hyperlink ref="W95" r:id="rId52" xr:uid="{00000000-0004-0000-0000-000033000000}"/>
    <hyperlink ref="W5" r:id="rId53" xr:uid="{00000000-0004-0000-0000-000034000000}"/>
    <hyperlink ref="W66" r:id="rId54" xr:uid="{00000000-0004-0000-0000-000035000000}"/>
    <hyperlink ref="W84" r:id="rId55" xr:uid="{00000000-0004-0000-0000-000036000000}"/>
    <hyperlink ref="W55" r:id="rId56" xr:uid="{00000000-0004-0000-0000-000037000000}"/>
    <hyperlink ref="W83" r:id="rId57" xr:uid="{00000000-0004-0000-0000-000038000000}"/>
    <hyperlink ref="W64" r:id="rId58" xr:uid="{00000000-0004-0000-0000-000039000000}"/>
    <hyperlink ref="W94" r:id="rId59" xr:uid="{00000000-0004-0000-0000-00003A000000}"/>
    <hyperlink ref="W62" r:id="rId60" xr:uid="{00000000-0004-0000-0000-00003B000000}"/>
    <hyperlink ref="W70" r:id="rId61" xr:uid="{00000000-0004-0000-0000-00003C000000}"/>
    <hyperlink ref="W53" r:id="rId62" xr:uid="{00000000-0004-0000-0000-00003D000000}"/>
    <hyperlink ref="W63" r:id="rId63" xr:uid="{00000000-0004-0000-0000-00003E000000}"/>
    <hyperlink ref="W71" r:id="rId64" xr:uid="{00000000-0004-0000-0000-00003F000000}"/>
    <hyperlink ref="W42" r:id="rId65" xr:uid="{00000000-0004-0000-0000-000040000000}"/>
    <hyperlink ref="W52" r:id="rId66" xr:uid="{00000000-0004-0000-0000-000041000000}"/>
    <hyperlink ref="W61" r:id="rId67" xr:uid="{00000000-0004-0000-0000-000042000000}"/>
    <hyperlink ref="W79" r:id="rId68" xr:uid="{00000000-0004-0000-0000-000043000000}"/>
    <hyperlink ref="W89" r:id="rId69" xr:uid="{00000000-0004-0000-0000-000044000000}"/>
    <hyperlink ref="W68" r:id="rId70" xr:uid="{00000000-0004-0000-0000-000045000000}"/>
    <hyperlink ref="W76" r:id="rId71" xr:uid="{00000000-0004-0000-0000-000046000000}"/>
    <hyperlink ref="W44" r:id="rId72" xr:uid="{00000000-0004-0000-0000-000047000000}"/>
    <hyperlink ref="W73" r:id="rId73" xr:uid="{00000000-0004-0000-0000-000048000000}"/>
    <hyperlink ref="W7" r:id="rId74" xr:uid="{00000000-0004-0000-0000-000049000000}"/>
    <hyperlink ref="W8" r:id="rId75" xr:uid="{00000000-0004-0000-0000-00004A000000}"/>
    <hyperlink ref="W88" r:id="rId76" xr:uid="{00000000-0004-0000-0000-00004B000000}"/>
    <hyperlink ref="W32" r:id="rId77" xr:uid="{00000000-0004-0000-0000-00004C000000}"/>
    <hyperlink ref="W26" r:id="rId78" xr:uid="{00000000-0004-0000-0000-00004D000000}"/>
    <hyperlink ref="W49" r:id="rId79" xr:uid="{00000000-0004-0000-0000-00004E000000}"/>
    <hyperlink ref="W9" r:id="rId80" xr:uid="{00000000-0004-0000-0000-00004F000000}"/>
    <hyperlink ref="W48" r:id="rId81" xr:uid="{00000000-0004-0000-0000-000050000000}"/>
    <hyperlink ref="W103" r:id="rId82" xr:uid="{00000000-0004-0000-0000-000051000000}"/>
    <hyperlink ref="W102" r:id="rId83" xr:uid="{00000000-0004-0000-0000-000052000000}"/>
    <hyperlink ref="W101" r:id="rId84" xr:uid="{00000000-0004-0000-0000-000053000000}"/>
    <hyperlink ref="W104" r:id="rId85" xr:uid="{00000000-0004-0000-0000-000054000000}"/>
    <hyperlink ref="W106" r:id="rId86" xr:uid="{00000000-0004-0000-0000-000055000000}"/>
    <hyperlink ref="W107" r:id="rId87" xr:uid="{00000000-0004-0000-0000-000056000000}"/>
    <hyperlink ref="W109" r:id="rId88" xr:uid="{00000000-0004-0000-0000-000057000000}"/>
    <hyperlink ref="W100" r:id="rId89" xr:uid="{00000000-0004-0000-0000-000058000000}"/>
    <hyperlink ref="W113" r:id="rId90" xr:uid="{00000000-0004-0000-0000-000059000000}"/>
    <hyperlink ref="W115" r:id="rId91" xr:uid="{00000000-0004-0000-0000-00005A000000}"/>
    <hyperlink ref="W114" r:id="rId92" xr:uid="{00000000-0004-0000-0000-00005B000000}"/>
    <hyperlink ref="W116" r:id="rId93" xr:uid="{00000000-0004-0000-0000-00005C000000}"/>
    <hyperlink ref="W117" r:id="rId94" xr:uid="{00000000-0004-0000-0000-00005D000000}"/>
    <hyperlink ref="W111" r:id="rId95" xr:uid="{00000000-0004-0000-0000-00005E000000}"/>
    <hyperlink ref="W118" r:id="rId96" xr:uid="{00000000-0004-0000-0000-00005F000000}"/>
    <hyperlink ref="W119" r:id="rId97" xr:uid="{00000000-0004-0000-0000-000060000000}"/>
    <hyperlink ref="W120" r:id="rId98" xr:uid="{00000000-0004-0000-0000-000061000000}"/>
    <hyperlink ref="W121" r:id="rId99" xr:uid="{00000000-0004-0000-0000-000062000000}"/>
    <hyperlink ref="W123" r:id="rId100" xr:uid="{00000000-0004-0000-0000-000063000000}"/>
    <hyperlink ref="W125" r:id="rId101" xr:uid="{00000000-0004-0000-0000-000064000000}"/>
    <hyperlink ref="W126" r:id="rId102" xr:uid="{00000000-0004-0000-0000-000065000000}"/>
    <hyperlink ref="W127" r:id="rId103" xr:uid="{00000000-0004-0000-0000-000066000000}"/>
    <hyperlink ref="W129" r:id="rId104" xr:uid="{00000000-0004-0000-0000-000067000000}"/>
    <hyperlink ref="W130" r:id="rId105" xr:uid="{00000000-0004-0000-0000-000068000000}"/>
    <hyperlink ref="W131" r:id="rId106" xr:uid="{00000000-0004-0000-0000-000069000000}"/>
    <hyperlink ref="W134" r:id="rId107" xr:uid="{00000000-0004-0000-0000-00006A000000}"/>
    <hyperlink ref="W135" r:id="rId108" xr:uid="{00000000-0004-0000-0000-00006B000000}"/>
    <hyperlink ref="W136" r:id="rId109" xr:uid="{00000000-0004-0000-0000-00006C000000}"/>
    <hyperlink ref="W138" r:id="rId110" xr:uid="{00000000-0004-0000-0000-00006D000000}"/>
    <hyperlink ref="W139" r:id="rId111" xr:uid="{00000000-0004-0000-0000-00006E000000}"/>
    <hyperlink ref="W137" r:id="rId112" xr:uid="{00000000-0004-0000-0000-00006F000000}"/>
    <hyperlink ref="W145" r:id="rId113" xr:uid="{00000000-0004-0000-0000-000070000000}"/>
    <hyperlink ref="W147" r:id="rId114" xr:uid="{00000000-0004-0000-0000-000071000000}"/>
    <hyperlink ref="W148" r:id="rId115" xr:uid="{00000000-0004-0000-0000-000072000000}"/>
    <hyperlink ref="W150" r:id="rId116" xr:uid="{00000000-0004-0000-0000-000073000000}"/>
    <hyperlink ref="W133" r:id="rId117" xr:uid="{00000000-0004-0000-0000-000074000000}"/>
    <hyperlink ref="W156" r:id="rId118" xr:uid="{00000000-0004-0000-0000-000075000000}"/>
    <hyperlink ref="W155" r:id="rId119" xr:uid="{00000000-0004-0000-0000-000076000000}"/>
    <hyperlink ref="W149" r:id="rId120" xr:uid="{00000000-0004-0000-0000-000077000000}"/>
    <hyperlink ref="W157" r:id="rId121" xr:uid="{00000000-0004-0000-0000-000078000000}"/>
    <hyperlink ref="W158" r:id="rId122" xr:uid="{00000000-0004-0000-0000-000079000000}"/>
    <hyperlink ref="W160" r:id="rId123" xr:uid="{00000000-0004-0000-0000-00007A000000}"/>
    <hyperlink ref="W161" r:id="rId124" xr:uid="{00000000-0004-0000-0000-00007B000000}"/>
    <hyperlink ref="W153" r:id="rId125" xr:uid="{00000000-0004-0000-0000-00007C000000}"/>
    <hyperlink ref="W164" r:id="rId126" xr:uid="{00000000-0004-0000-0000-00007D000000}"/>
    <hyperlink ref="W166" r:id="rId127" xr:uid="{00000000-0004-0000-0000-00007E000000}"/>
    <hyperlink ref="W167" r:id="rId128" xr:uid="{00000000-0004-0000-0000-00007F000000}"/>
    <hyperlink ref="W168" r:id="rId129" xr:uid="{00000000-0004-0000-0000-000080000000}"/>
    <hyperlink ref="W170" r:id="rId130" xr:uid="{00000000-0004-0000-0000-000081000000}"/>
    <hyperlink ref="W169" r:id="rId131" display="http://www.forice-89.de/web/" xr:uid="{00000000-0004-0000-0000-000082000000}"/>
    <hyperlink ref="W172" r:id="rId132" xr:uid="{00000000-0004-0000-0000-000083000000}"/>
    <hyperlink ref="W174" r:id="rId133" xr:uid="{00000000-0004-0000-0000-000084000000}"/>
    <hyperlink ref="W176" r:id="rId134" xr:uid="{00000000-0004-0000-0000-000085000000}"/>
    <hyperlink ref="W178" r:id="rId135" xr:uid="{00000000-0004-0000-0000-000086000000}"/>
    <hyperlink ref="W189" r:id="rId136" xr:uid="{00000000-0004-0000-0000-000088000000}"/>
    <hyperlink ref="W190" r:id="rId137" xr:uid="{0E2AC44A-A375-4064-8DD1-D84FDE3C4F67}"/>
    <hyperlink ref="W194" r:id="rId138" xr:uid="{ADB54240-1F52-4053-8C33-F502EED29D29}"/>
    <hyperlink ref="W201" r:id="rId139" xr:uid="{87823294-DD4C-48B7-8B92-290FB3D5B9BA}"/>
    <hyperlink ref="W204" r:id="rId140" xr:uid="{6F7831CB-C203-40F4-8D8E-2214E7776F82}"/>
    <hyperlink ref="W199" r:id="rId141" xr:uid="{06EE49E0-6302-440A-9574-92E12826D4F7}"/>
    <hyperlink ref="W200" r:id="rId142" display="http://www.forice-89.de/web/" xr:uid="{69E681F7-A617-4DB4-9CAE-B80BD3F2A610}"/>
  </hyperlinks>
  <pageMargins left="0.25" right="0.25" top="0.75" bottom="0.75" header="0.3" footer="0.3"/>
  <pageSetup paperSize="9" scale="35" fitToHeight="0" orientation="landscape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Admin</cp:lastModifiedBy>
  <cp:lastPrinted>2022-05-01T21:28:45Z</cp:lastPrinted>
  <dcterms:created xsi:type="dcterms:W3CDTF">2012-12-27T13:19:47Z</dcterms:created>
  <dcterms:modified xsi:type="dcterms:W3CDTF">2022-07-17T14:19:14Z</dcterms:modified>
</cp:coreProperties>
</file>